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 s="1"/>
  <c r="AF43"/>
  <c r="AG43" s="1"/>
  <c r="AF44"/>
  <c r="AG44" s="1"/>
  <c r="AF45"/>
  <c r="AG45" s="1"/>
  <c r="AF46"/>
  <c r="AG46"/>
  <c r="AF47"/>
  <c r="AF48"/>
  <c r="AG48"/>
  <c r="AF49"/>
  <c r="AG49" s="1"/>
  <c r="AF50"/>
  <c r="AE50" s="1"/>
  <c r="AF51"/>
  <c r="AG51"/>
  <c r="AF52"/>
  <c r="AG52"/>
  <c r="AF53"/>
  <c r="AF54"/>
  <c r="AE54" s="1"/>
  <c r="AF55"/>
  <c r="AE55" s="1"/>
  <c r="AF56"/>
  <c r="AF57"/>
  <c r="AF58"/>
  <c r="AF59"/>
  <c r="AF60"/>
  <c r="AF61"/>
  <c r="AE61" s="1"/>
  <c r="AF62"/>
  <c r="AF63"/>
  <c r="AE63" s="1"/>
  <c r="AF64"/>
  <c r="AF65"/>
  <c r="AF66"/>
  <c r="AF67"/>
  <c r="AF68"/>
  <c r="AG68"/>
  <c r="AF69"/>
  <c r="AE69" s="1"/>
  <c r="AF70"/>
  <c r="AG70" s="1"/>
  <c r="AF71"/>
  <c r="AE60"/>
  <c r="AE62"/>
  <c r="AE64"/>
  <c r="AE68"/>
  <c r="AD41"/>
  <c r="AD42"/>
  <c r="AD43"/>
  <c r="AE43"/>
  <c r="AD44"/>
  <c r="AD45"/>
  <c r="AD46"/>
  <c r="AD47"/>
  <c r="AD48"/>
  <c r="AD49"/>
  <c r="AD50"/>
  <c r="AD51"/>
  <c r="AD52"/>
  <c r="AD53"/>
  <c r="AE53"/>
  <c r="AD54"/>
  <c r="AD55"/>
  <c r="AD56"/>
  <c r="AE56" s="1"/>
  <c r="AD57"/>
  <c r="AE57" s="1"/>
  <c r="AD58"/>
  <c r="AE58" s="1"/>
  <c r="AD59"/>
  <c r="AE59"/>
  <c r="AD60"/>
  <c r="AD61"/>
  <c r="AD62"/>
  <c r="AD63"/>
  <c r="AD64"/>
  <c r="AD65"/>
  <c r="AE65" s="1"/>
  <c r="AD66"/>
  <c r="AE66" s="1"/>
  <c r="AD67"/>
  <c r="AE67"/>
  <c r="AD68"/>
  <c r="AD69"/>
  <c r="AD70"/>
  <c r="AD71"/>
  <c r="AE71"/>
  <c r="AD72"/>
  <c r="AD73"/>
  <c r="AE73" s="1"/>
  <c r="AD74"/>
  <c r="AE74" s="1"/>
  <c r="AD75"/>
  <c r="AD76"/>
  <c r="AD77"/>
  <c r="AD78"/>
  <c r="AE78"/>
  <c r="AD79"/>
  <c r="AF41" i="64"/>
  <c r="AG41" s="1"/>
  <c r="AF42"/>
  <c r="AG42"/>
  <c r="AF43"/>
  <c r="AG43"/>
  <c r="AF44"/>
  <c r="AE44" s="1"/>
  <c r="AF45"/>
  <c r="AG45" s="1"/>
  <c r="AF46"/>
  <c r="AE46" s="1"/>
  <c r="AG46"/>
  <c r="AF47"/>
  <c r="AE47" s="1"/>
  <c r="AF48"/>
  <c r="AE48" s="1"/>
  <c r="AG48"/>
  <c r="AF49"/>
  <c r="AG49" s="1"/>
  <c r="AF50"/>
  <c r="AG50" s="1"/>
  <c r="AF51"/>
  <c r="AG51" s="1"/>
  <c r="AF52"/>
  <c r="AE52" s="1"/>
  <c r="AF53"/>
  <c r="AE53" s="1"/>
  <c r="AF54"/>
  <c r="AE54" s="1"/>
  <c r="AF55"/>
  <c r="AF56"/>
  <c r="AF57"/>
  <c r="AE57" s="1"/>
  <c r="AF58"/>
  <c r="AF59"/>
  <c r="AE59" s="1"/>
  <c r="AF60"/>
  <c r="AE60"/>
  <c r="AF61"/>
  <c r="AF62"/>
  <c r="AE62" s="1"/>
  <c r="AF63"/>
  <c r="AE63" s="1"/>
  <c r="AF64"/>
  <c r="AE64" s="1"/>
  <c r="AF65"/>
  <c r="AE65" s="1"/>
  <c r="AF66"/>
  <c r="AF67"/>
  <c r="AG67" s="1"/>
  <c r="AF68"/>
  <c r="AG68" s="1"/>
  <c r="AF69"/>
  <c r="AF70"/>
  <c r="AG70" s="1"/>
  <c r="AF71"/>
  <c r="AE69"/>
  <c r="AD41"/>
  <c r="AE41" s="1"/>
  <c r="AD42"/>
  <c r="AE42" s="1"/>
  <c r="AD43"/>
  <c r="AD44"/>
  <c r="AD45"/>
  <c r="AE45"/>
  <c r="AD46"/>
  <c r="AD47"/>
  <c r="AD48"/>
  <c r="AD49"/>
  <c r="AE49" s="1"/>
  <c r="AD50"/>
  <c r="AE50" s="1"/>
  <c r="AD51"/>
  <c r="AD52"/>
  <c r="AD53"/>
  <c r="AD54"/>
  <c r="AD55"/>
  <c r="AE55"/>
  <c r="AD56"/>
  <c r="AE56" s="1"/>
  <c r="AD57"/>
  <c r="AD58"/>
  <c r="AE58" s="1"/>
  <c r="AD59"/>
  <c r="AD60"/>
  <c r="AD61"/>
  <c r="AE61" s="1"/>
  <c r="AD62"/>
  <c r="AD63"/>
  <c r="AD64"/>
  <c r="AD65"/>
  <c r="AD66"/>
  <c r="AD67"/>
  <c r="AE67"/>
  <c r="AD68"/>
  <c r="AE68"/>
  <c r="AD69"/>
  <c r="AD70"/>
  <c r="AE70" s="1"/>
  <c r="AD71"/>
  <c r="AE71"/>
  <c r="AD72"/>
  <c r="AF41" i="63"/>
  <c r="AG41" s="1"/>
  <c r="AF42"/>
  <c r="AE42" s="1"/>
  <c r="AF43"/>
  <c r="AF44"/>
  <c r="AG44"/>
  <c r="AF45"/>
  <c r="AG45"/>
  <c r="AF46"/>
  <c r="AG46"/>
  <c r="AF47"/>
  <c r="AG47"/>
  <c r="AF48"/>
  <c r="AF49"/>
  <c r="AG49" s="1"/>
  <c r="AF50"/>
  <c r="AE50" s="1"/>
  <c r="AF51"/>
  <c r="AE51" s="1"/>
  <c r="AF52"/>
  <c r="AF53"/>
  <c r="AE53" s="1"/>
  <c r="AF54"/>
  <c r="AF55"/>
  <c r="AE55" s="1"/>
  <c r="AF56"/>
  <c r="AF57"/>
  <c r="AE57" s="1"/>
  <c r="AF58"/>
  <c r="AF59"/>
  <c r="AE59"/>
  <c r="AF60"/>
  <c r="AF61"/>
  <c r="AE61" s="1"/>
  <c r="AF62"/>
  <c r="AF63"/>
  <c r="AE63" s="1"/>
  <c r="AF64"/>
  <c r="AE64" s="1"/>
  <c r="AF65"/>
  <c r="AG65" s="1"/>
  <c r="AF66"/>
  <c r="AG66"/>
  <c r="AF67"/>
  <c r="AF68"/>
  <c r="AE68" s="1"/>
  <c r="AF69"/>
  <c r="AF70"/>
  <c r="AE70" s="1"/>
  <c r="AF71"/>
  <c r="AG71" s="1"/>
  <c r="AE65"/>
  <c r="AE67"/>
  <c r="AE69"/>
  <c r="AD41"/>
  <c r="AD42"/>
  <c r="AD43"/>
  <c r="AD44"/>
  <c r="AD45"/>
  <c r="AE45"/>
  <c r="AD46"/>
  <c r="AE46"/>
  <c r="AD47"/>
  <c r="AD48"/>
  <c r="AE48" s="1"/>
  <c r="AD49"/>
  <c r="AE49" s="1"/>
  <c r="AD50"/>
  <c r="AD51"/>
  <c r="AD52"/>
  <c r="AE52" s="1"/>
  <c r="AD53"/>
  <c r="AD54"/>
  <c r="AD55"/>
  <c r="AD56"/>
  <c r="AE56"/>
  <c r="AD57"/>
  <c r="AD58"/>
  <c r="AE58"/>
  <c r="AD59"/>
  <c r="AD60"/>
  <c r="AE60" s="1"/>
  <c r="AD61"/>
  <c r="AD62"/>
  <c r="AE62" s="1"/>
  <c r="AD63"/>
  <c r="AD64"/>
  <c r="AD65"/>
  <c r="AD66"/>
  <c r="AE66"/>
  <c r="AD67"/>
  <c r="AD68"/>
  <c r="AD69"/>
  <c r="AD70"/>
  <c r="AD71"/>
  <c r="AD72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/>
  <c r="P13"/>
  <c r="AG65" i="64"/>
  <c r="AG69"/>
  <c r="AF40"/>
  <c r="AG40" s="1"/>
  <c r="P13"/>
  <c r="P13" i="63"/>
  <c r="A12" i="62"/>
  <c r="A12" i="64"/>
  <c r="AG67" i="63"/>
  <c r="AG69"/>
  <c r="AF40"/>
  <c r="AG40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D40" i="64"/>
  <c r="AE40" s="1"/>
  <c r="AD40" i="63"/>
  <c r="AE40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E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G73" s="1"/>
  <c r="AF77" i="62"/>
  <c r="AF77" i="64"/>
  <c r="AG77" s="1"/>
  <c r="AE77"/>
  <c r="AF78" i="62"/>
  <c r="AF78" i="64"/>
  <c r="AE78" s="1"/>
  <c r="AF79" i="62"/>
  <c r="AG53"/>
  <c r="AG54"/>
  <c r="AG79" i="63"/>
  <c r="AE73"/>
  <c r="AG75" i="6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6" s="1"/>
  <c r="AG74" i="62"/>
  <c r="AF75" i="64"/>
  <c r="AG75"/>
  <c r="AE75" i="62"/>
  <c r="AE77" i="63"/>
  <c r="AG77" i="65"/>
  <c r="AE77"/>
  <c r="AG71" i="64"/>
  <c r="AE75"/>
  <c r="AE51"/>
  <c r="AG48" i="63"/>
  <c r="AG47" i="64"/>
  <c r="A12" i="65"/>
  <c r="A12" i="63"/>
  <c r="AE73" i="64"/>
  <c r="AG68" i="63"/>
  <c r="AG66" i="64"/>
  <c r="AE66"/>
  <c r="AE48" i="65"/>
  <c r="AG76" i="62"/>
  <c r="AF79" i="64"/>
  <c r="AG79" s="1"/>
  <c r="AG79" i="62"/>
  <c r="AE75" i="63"/>
  <c r="AG76"/>
  <c r="AE76"/>
  <c r="AF72"/>
  <c r="AG72" s="1"/>
  <c r="AG54"/>
  <c r="AE54"/>
  <c r="AF72" i="64"/>
  <c r="AE72" s="1"/>
  <c r="AF72" i="65"/>
  <c r="AG72" s="1"/>
  <c r="AE79" i="64"/>
  <c r="AE42" i="65"/>
  <c r="AE43" i="63"/>
  <c r="AE43" i="64"/>
  <c r="AG43" i="63"/>
  <c r="AG47" i="65"/>
  <c r="AE47" i="63"/>
  <c r="AE44"/>
  <c r="AE80" i="62"/>
  <c r="J33"/>
  <c r="AE46" i="65"/>
  <c r="AE44"/>
  <c r="AE52"/>
  <c r="AE40"/>
  <c r="AE51"/>
  <c r="AE47"/>
  <c r="AE45"/>
  <c r="AE80" l="1"/>
  <c r="J33" s="1"/>
  <c r="AE81" i="64"/>
  <c r="J33" s="1"/>
  <c r="AG50" i="63"/>
  <c r="AG44" i="64"/>
  <c r="AE49" i="65"/>
  <c r="AG64" i="64"/>
  <c r="AG78"/>
  <c r="AE71" i="63"/>
  <c r="AG42"/>
  <c r="AG72" i="64"/>
  <c r="AG41" i="65"/>
  <c r="AG64" i="63"/>
  <c r="AE74" i="64"/>
  <c r="AE41" i="63"/>
  <c r="AE80" s="1"/>
  <c r="J33" s="1"/>
  <c r="AE70" i="65"/>
  <c r="AG50"/>
  <c r="AE72" i="63"/>
  <c r="AE72" i="65"/>
  <c r="AG54"/>
  <c r="AE76" i="64"/>
  <c r="AG70" i="63"/>
</calcChain>
</file>

<file path=xl/sharedStrings.xml><?xml version="1.0" encoding="utf-8"?>
<sst xmlns="http://schemas.openxmlformats.org/spreadsheetml/2006/main" count="423" uniqueCount="72">
  <si>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</si>
  <si>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</si>
  <si>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</si>
  <si>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</si>
  <si>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</si>
  <si>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</si>
  <si>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</si>
  <si>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</si>
  <si>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</si>
  <si>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</si>
  <si>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</si>
  <si>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</si>
  <si>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</si>
  <si>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</si>
  <si>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</si>
  <si>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</si>
  <si>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</si>
  <si>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</si>
  <si>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</si>
  <si>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</si>
  <si>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</si>
  <si>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</si>
  <si>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</si>
  <si>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</si>
  <si>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</si>
  <si>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</si>
  <si>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</si>
  <si>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</si>
  <si>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</si>
  <si>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</si>
  <si>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</si>
  <si>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</si>
  <si>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</si>
  <si>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</si>
  <si>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</si>
  <si>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</si>
  <si>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</si>
  <si>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</si>
  <si>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</si>
  <si>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</si>
  <si>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</si>
  <si>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</si>
  <si>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</si>
  <si>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</si>
  <si>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</si>
  <si>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</si>
  <si>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</si>
  <si>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</si>
  <si>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</si>
  <si>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</si>
  <si>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</si>
  <si>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</si>
  <si>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</si>
  <si>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</si>
  <si>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</si>
  <si>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</si>
  <si>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>А.Ю.Полывяный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</si>
  <si>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</si>
  <si>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</si>
  <si>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</si>
  <si>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</si>
  <si>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</si>
  <si>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</si>
  <si>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</si>
  <si>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200</t>
  </si>
  <si>
    <t>масло сливочное</t>
  </si>
  <si>
    <t>07.11.22.</t>
  </si>
  <si>
    <t>фрикадельки</t>
  </si>
  <si>
    <t>рожки</t>
  </si>
  <si>
    <t>кофейный напиток</t>
  </si>
  <si>
    <t>макарон.изделия</t>
  </si>
  <si>
    <t>молоко сгущеное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</si>
</sst>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6" fillId="0" borderId="9" xfId="0" applyFont="1" applyBorder="1" applyAlignment="1" applyProtection="1">
      <alignment horizontal="center" vertical="justify"/>
      <protection locked="0"/>
    </xf>
    <xf numFmtId="0" fontId="11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vertical="justify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left" vertical="justify"/>
    </xf>
    <xf numFmtId="0" fontId="11" fillId="0" borderId="17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0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8" xfId="0" applyFont="1" applyBorder="1" applyAlignment="1" applyProtection="1">
      <alignment horizontal="center" vertical="justify"/>
      <protection locked="0"/>
    </xf>
    <xf numFmtId="0" fontId="0" fillId="0" borderId="18" xfId="0" applyBorder="1" applyAlignment="1">
      <alignment horizontal="center" vertical="justify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left" vertical="justify"/>
    </xf>
    <xf numFmtId="0" fontId="12" fillId="0" borderId="17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 vertical="justify"/>
      <protection locked="0"/>
    </xf>
    <xf numFmtId="0" fontId="8" fillId="0" borderId="0" xfId="0" applyFont="1" applyAlignment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vertical="justify"/>
    </xf>
    <xf numFmtId="0" fontId="8" fillId="0" borderId="17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7" xfId="0" applyFont="1" applyBorder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29" zoomScale="53" zoomScaleNormal="53" zoomScaleSheetLayoutView="80" workbookViewId="0">
      <selection activeCell="G48" sqref="G48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3" customWidth="1"/>
    <col min="7" max="7" width="14.140625" style="8" customWidth="1"/>
    <col min="8" max="8" width="17.4257812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28"/>
      <c r="C3" s="228"/>
      <c r="D3" s="228"/>
      <c r="E3" s="228"/>
      <c r="F3" s="91"/>
      <c r="G3" s="229" t="s">
        <v>56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07.11.22.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231" t="str">
        <f>'83,23 общая'!P13:W13</f>
        <v>07.11.22.</v>
      </c>
      <c r="Q13" s="231"/>
      <c r="R13" s="231"/>
      <c r="S13" s="231"/>
      <c r="T13" s="231"/>
      <c r="U13" s="231"/>
      <c r="V13" s="231"/>
      <c r="W13" s="231"/>
      <c r="X13" s="23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31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51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49.5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15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19.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31.5" customHeight="1">
      <c r="A31" s="106" t="s">
        <v>60</v>
      </c>
      <c r="B31" s="216"/>
      <c r="C31" s="216"/>
      <c r="D31" s="216">
        <v>23.42</v>
      </c>
      <c r="E31" s="216"/>
      <c r="F31" s="217">
        <f>'83,23 общая'!F31:G31</f>
        <v>64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61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19.515451711372101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4" ht="26.25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4" s="2" customFormat="1" ht="31.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63</v>
      </c>
      <c r="G37" s="44" t="s">
        <v>69</v>
      </c>
      <c r="H37" s="44"/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64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фрикадельки</v>
      </c>
      <c r="B40" s="125"/>
      <c r="C40" s="126" t="s">
        <v>48</v>
      </c>
      <c r="D40" s="127">
        <v>3.4000000000000002E-2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400</v>
      </c>
      <c r="AE40" s="131">
        <f>AF40*AD40</f>
        <v>866.67788057190921</v>
      </c>
      <c r="AF40" s="132">
        <f>'83,23 общая'!AF40/83.23*23.42</f>
        <v>2.1666947014297731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макарон.изделия</v>
      </c>
      <c r="B41" s="111"/>
      <c r="C41" s="126" t="s">
        <v>48</v>
      </c>
      <c r="D41" s="127"/>
      <c r="E41" s="128">
        <v>1.7000000000000001E-2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60</v>
      </c>
      <c r="AE41" s="131">
        <f t="shared" ref="AE41:AE72" si="0">AF41*AD41</f>
        <v>64.832007689535018</v>
      </c>
      <c r="AF41" s="132">
        <f>'83,23 общая'!AF41/83.23*23.42</f>
        <v>1.0805334614922504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масло сливочное</v>
      </c>
      <c r="B42" s="111"/>
      <c r="C42" s="126" t="s">
        <v>48</v>
      </c>
      <c r="D42" s="127"/>
      <c r="E42" s="128">
        <v>3.0000000000000001E-3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81.040009611918776</v>
      </c>
      <c r="AF42" s="132">
        <f>'83,23 общая'!AF42/83.23*23.42</f>
        <v>0.18008891024870841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соль</v>
      </c>
      <c r="B43" s="111"/>
      <c r="C43" s="126" t="s">
        <v>48</v>
      </c>
      <c r="D43" s="127"/>
      <c r="E43" s="128">
        <v>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2.2511113781088552</v>
      </c>
      <c r="AF43" s="132">
        <f>'83,23 общая'!AF43/83.23*23.42</f>
        <v>9.0044455124354203E-2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хлеб</v>
      </c>
      <c r="B44" s="111"/>
      <c r="C44" s="126" t="s">
        <v>48</v>
      </c>
      <c r="D44" s="127"/>
      <c r="E44" s="128"/>
      <c r="F44" s="128">
        <v>1.4E-2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48.624005767151274</v>
      </c>
      <c r="AF44" s="132">
        <f>'83,23 общая'!AF44/83.23*23.42</f>
        <v>0.90044455124354206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кофейный напиток</v>
      </c>
      <c r="B45" s="111"/>
      <c r="C45" s="126" t="s">
        <v>48</v>
      </c>
      <c r="D45" s="127"/>
      <c r="E45" s="128"/>
      <c r="F45" s="128"/>
      <c r="G45" s="128">
        <v>1E-3</v>
      </c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456.5</v>
      </c>
      <c r="AE45" s="131">
        <f t="shared" si="0"/>
        <v>25.69080860266731</v>
      </c>
      <c r="AF45" s="132">
        <f>'83,23 общая'!AF45/83.23*23.42</f>
        <v>5.6277784452721379E-2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молоко сгущеное</v>
      </c>
      <c r="B46" s="111"/>
      <c r="C46" s="126" t="s">
        <v>48</v>
      </c>
      <c r="D46" s="127"/>
      <c r="E46" s="128"/>
      <c r="F46" s="128"/>
      <c r="G46" s="128">
        <v>6.0000000000000001E-3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382.89</v>
      </c>
      <c r="AE46" s="131">
        <f t="shared" si="0"/>
        <v>140.06330577916617</v>
      </c>
      <c r="AF46" s="132">
        <f>'83,23 общая'!AF46/83.23*23.42</f>
        <v>0.36580559894268899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сахар</v>
      </c>
      <c r="B47" s="111"/>
      <c r="C47" s="126" t="s">
        <v>48</v>
      </c>
      <c r="D47" s="127"/>
      <c r="E47" s="128"/>
      <c r="F47" s="128"/>
      <c r="G47" s="128">
        <v>3.0000000000000001E-3</v>
      </c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110</v>
      </c>
      <c r="AE47" s="131">
        <f t="shared" si="0"/>
        <v>19.809780127357925</v>
      </c>
      <c r="AF47" s="132">
        <f>'83,23 общая'!AF47/83.23*23.42</f>
        <v>0.18008891024870841</v>
      </c>
      <c r="AG47" s="133">
        <f>AF47*L33</f>
        <v>0</v>
      </c>
      <c r="AH47" s="13"/>
    </row>
    <row r="48" spans="1:34" ht="29.25" customHeight="1" thickBot="1">
      <c r="A48" s="87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общая'!AF48/83.23*23.42</f>
        <v>0</v>
      </c>
      <c r="AG48" s="133">
        <f>AF48*L33</f>
        <v>0</v>
      </c>
      <c r="AH48" s="13"/>
    </row>
    <row r="49" spans="1:34" ht="32.25" customHeight="1" thickBot="1">
      <c r="A49" s="87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общая'!AF49/83.23*23.42</f>
        <v>0</v>
      </c>
      <c r="AG49" s="133">
        <f>AF49*L33</f>
        <v>0</v>
      </c>
      <c r="AH49" s="13"/>
    </row>
    <row r="50" spans="1:34" ht="30" customHeight="1" thickBot="1">
      <c r="A50" s="87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общая'!AF50/83.23*23.42</f>
        <v>0</v>
      </c>
      <c r="AG50" s="133">
        <f>AF50*L33</f>
        <v>0</v>
      </c>
      <c r="AH50" s="13"/>
    </row>
    <row r="51" spans="1:34" ht="31.5" customHeight="1" thickBot="1">
      <c r="A51" s="87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общая'!AF51/83.23*23.42</f>
        <v>0</v>
      </c>
      <c r="AG51" s="133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общая'!AF52/83.23*23.42</f>
        <v>0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194" t="s">
        <v>6</v>
      </c>
      <c r="B80" s="195"/>
      <c r="C80" s="196"/>
      <c r="D80" s="196"/>
      <c r="E80" s="141"/>
      <c r="F80" s="199" t="s">
        <v>62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198" t="s">
        <v>61</v>
      </c>
      <c r="R80" s="198"/>
      <c r="S80" s="198"/>
      <c r="T80" s="198"/>
      <c r="U80" s="198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1248.9889095278145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5" t="s">
        <v>22</v>
      </c>
      <c r="M81" s="225"/>
      <c r="N81" s="225"/>
      <c r="O81" s="225"/>
      <c r="P81" s="225"/>
      <c r="Q81" s="197" t="s">
        <v>23</v>
      </c>
      <c r="R81" s="197"/>
      <c r="S81" s="197"/>
      <c r="T81" s="197"/>
      <c r="U81" s="197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0:U80"/>
    <mergeCell ref="F80:I80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47" sqref="G47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6.57031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71"/>
      <c r="C3" s="271"/>
      <c r="D3" s="271"/>
      <c r="E3" s="271"/>
      <c r="F3" s="84"/>
      <c r="G3" s="272" t="s">
        <v>56</v>
      </c>
      <c r="H3" s="272"/>
      <c r="I3" s="272"/>
      <c r="J3" s="272"/>
      <c r="K3" s="272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62" t="s">
        <v>0</v>
      </c>
      <c r="C11" s="262"/>
      <c r="D11" s="262"/>
      <c r="E11" s="262"/>
      <c r="F11" s="84"/>
      <c r="G11" s="273" t="s">
        <v>1</v>
      </c>
      <c r="H11" s="273"/>
      <c r="I11" s="273"/>
      <c r="J11" s="273"/>
      <c r="K11" s="273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07.11.22.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68" t="s">
        <v>47</v>
      </c>
      <c r="AG12" s="269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43" t="str">
        <f>'83,23 общая'!P13:W13</f>
        <v>07.11.22.</v>
      </c>
      <c r="Q13" s="243"/>
      <c r="R13" s="243"/>
      <c r="S13" s="243"/>
      <c r="T13" s="243"/>
      <c r="U13" s="243"/>
      <c r="V13" s="243"/>
      <c r="W13" s="243"/>
      <c r="X13" s="84"/>
      <c r="Y13" s="81"/>
      <c r="Z13" s="81"/>
      <c r="AA13" s="81"/>
      <c r="AB13" s="81"/>
      <c r="AC13" s="81"/>
      <c r="AD13" s="84"/>
      <c r="AE13" s="84"/>
      <c r="AF13" s="268">
        <v>504202</v>
      </c>
      <c r="AG13" s="269"/>
    </row>
    <row r="14" spans="1:33" ht="13.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158"/>
      <c r="O14" s="81"/>
      <c r="P14" s="175"/>
      <c r="Q14" s="176"/>
      <c r="R14" s="174"/>
      <c r="S14" s="270"/>
      <c r="T14" s="270"/>
      <c r="U14" s="270"/>
      <c r="V14" s="270"/>
      <c r="W14" s="270"/>
      <c r="X14" s="160"/>
      <c r="Y14" s="81"/>
      <c r="Z14" s="81"/>
      <c r="AA14" s="81"/>
      <c r="AB14" s="81"/>
      <c r="AC14" s="81"/>
      <c r="AD14" s="84"/>
      <c r="AE14" s="81"/>
      <c r="AF14" s="257"/>
      <c r="AG14" s="257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158"/>
      <c r="O15" s="81"/>
      <c r="P15" s="83"/>
      <c r="Q15" s="83"/>
      <c r="R15" s="83"/>
      <c r="S15" s="243" t="s">
        <v>29</v>
      </c>
      <c r="T15" s="243"/>
      <c r="U15" s="243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57"/>
      <c r="AG15" s="257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158"/>
      <c r="O16" s="81"/>
      <c r="P16" s="83"/>
      <c r="Q16" s="83"/>
      <c r="R16" s="83"/>
      <c r="S16" s="243" t="s">
        <v>30</v>
      </c>
      <c r="T16" s="243"/>
      <c r="U16" s="243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57"/>
      <c r="AG16" s="257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158"/>
      <c r="O17" s="81"/>
      <c r="P17" s="83"/>
      <c r="Q17" s="83"/>
      <c r="R17" s="83"/>
      <c r="S17" s="243" t="s">
        <v>31</v>
      </c>
      <c r="T17" s="243"/>
      <c r="U17" s="243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57"/>
      <c r="AG17" s="257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158"/>
      <c r="O18" s="81"/>
      <c r="P18" s="83"/>
      <c r="Q18" s="83"/>
      <c r="R18" s="83"/>
      <c r="S18" s="243" t="s">
        <v>32</v>
      </c>
      <c r="T18" s="243"/>
      <c r="U18" s="243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57"/>
      <c r="AG18" s="257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158"/>
      <c r="O19" s="81"/>
      <c r="P19" s="83"/>
      <c r="Q19" s="83"/>
      <c r="R19" s="83"/>
      <c r="S19" s="243" t="s">
        <v>33</v>
      </c>
      <c r="T19" s="243"/>
      <c r="U19" s="243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57"/>
      <c r="AG19" s="257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158"/>
      <c r="O20" s="81"/>
      <c r="P20" s="83"/>
      <c r="Q20" s="83"/>
      <c r="R20" s="83"/>
      <c r="S20" s="243" t="s">
        <v>34</v>
      </c>
      <c r="T20" s="243"/>
      <c r="U20" s="243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57"/>
      <c r="AG20" s="257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158"/>
      <c r="O21" s="81"/>
      <c r="P21" s="83"/>
      <c r="Q21" s="83"/>
      <c r="R21" s="83"/>
      <c r="S21" s="243" t="s">
        <v>35</v>
      </c>
      <c r="T21" s="243"/>
      <c r="U21" s="243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57"/>
      <c r="AG21" s="257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158"/>
      <c r="O22" s="81"/>
      <c r="P22" s="83"/>
      <c r="Q22" s="83"/>
      <c r="R22" s="83"/>
      <c r="S22" s="243" t="s">
        <v>36</v>
      </c>
      <c r="T22" s="243"/>
      <c r="U22" s="243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57"/>
      <c r="AG22" s="257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158"/>
      <c r="O23" s="81"/>
      <c r="P23" s="83"/>
      <c r="Q23" s="83"/>
      <c r="R23" s="83"/>
      <c r="S23" s="243" t="s">
        <v>37</v>
      </c>
      <c r="T23" s="243"/>
      <c r="U23" s="243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57"/>
      <c r="AG23" s="257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158"/>
      <c r="O24" s="81"/>
      <c r="P24" s="83"/>
      <c r="Q24" s="83"/>
      <c r="R24" s="83"/>
      <c r="S24" s="243" t="s">
        <v>38</v>
      </c>
      <c r="T24" s="243"/>
      <c r="U24" s="243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57"/>
      <c r="AG24" s="257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58"/>
      <c r="O25" s="81"/>
      <c r="P25" s="83"/>
      <c r="Q25" s="83"/>
      <c r="R25" s="83"/>
      <c r="S25" s="243" t="s">
        <v>39</v>
      </c>
      <c r="T25" s="243"/>
      <c r="U25" s="243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57"/>
      <c r="AG25" s="257"/>
    </row>
    <row r="26" spans="1:33" ht="21.75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158"/>
      <c r="O26" s="81"/>
      <c r="P26" s="83"/>
      <c r="Q26" s="83"/>
      <c r="R26" s="83"/>
      <c r="S26" s="243"/>
      <c r="T26" s="243"/>
      <c r="U26" s="243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57"/>
      <c r="AG26" s="257"/>
    </row>
    <row r="27" spans="1:33" ht="66.75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158"/>
      <c r="O27" s="158"/>
      <c r="P27" s="184" t="s">
        <v>18</v>
      </c>
      <c r="Q27" s="185"/>
      <c r="R27" s="13"/>
      <c r="S27" s="223" t="s">
        <v>55</v>
      </c>
      <c r="T27" s="223"/>
      <c r="U27" s="223"/>
      <c r="V27" s="223"/>
      <c r="W27" s="223"/>
      <c r="X27" s="223"/>
      <c r="Y27" s="223"/>
      <c r="Z27" s="223"/>
      <c r="AA27" s="223"/>
      <c r="AB27" s="223"/>
      <c r="AC27" s="81"/>
      <c r="AD27" s="84"/>
      <c r="AE27" s="81"/>
      <c r="AF27" s="257"/>
      <c r="AG27" s="257"/>
    </row>
    <row r="28" spans="1:33" ht="19.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60">
        <v>2066463</v>
      </c>
      <c r="AG28" s="260"/>
    </row>
    <row r="29" spans="1:33" ht="28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233"/>
      <c r="X29" s="233"/>
      <c r="Y29" s="233"/>
      <c r="Z29" s="233"/>
      <c r="AA29" s="233"/>
      <c r="AB29" s="233"/>
      <c r="AC29" s="81"/>
      <c r="AD29" s="84"/>
      <c r="AE29" s="84"/>
      <c r="AF29" s="262"/>
      <c r="AG29" s="263"/>
    </row>
    <row r="30" spans="1:33" ht="19.5" customHeight="1">
      <c r="A30" s="40"/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234" t="s">
        <v>61</v>
      </c>
      <c r="W30" s="235"/>
      <c r="X30" s="235"/>
      <c r="Y30" s="235"/>
      <c r="Z30" s="235"/>
      <c r="AA30" s="235"/>
      <c r="AB30" s="235"/>
      <c r="AC30" s="159"/>
      <c r="AD30" s="84"/>
      <c r="AE30" s="84"/>
      <c r="AF30" s="264"/>
      <c r="AG30" s="265"/>
    </row>
    <row r="31" spans="1:33" ht="24" customHeight="1">
      <c r="A31" s="40" t="s">
        <v>59</v>
      </c>
      <c r="B31" s="260"/>
      <c r="C31" s="260"/>
      <c r="D31" s="260">
        <v>14.95</v>
      </c>
      <c r="E31" s="260"/>
      <c r="F31" s="261">
        <f>'83,23 общая'!F31:G31</f>
        <v>64</v>
      </c>
      <c r="G31" s="261"/>
      <c r="H31" s="260"/>
      <c r="I31" s="260"/>
      <c r="J31" s="260"/>
      <c r="K31" s="260"/>
      <c r="L31" s="260"/>
      <c r="M31" s="260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45"/>
      <c r="I33" s="245"/>
      <c r="J33" s="246">
        <f>AE81/F31</f>
        <v>12.457557774765707</v>
      </c>
      <c r="K33" s="246"/>
      <c r="L33" s="247"/>
      <c r="M33" s="247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48" t="s">
        <v>4</v>
      </c>
      <c r="B34" s="249"/>
      <c r="C34" s="249"/>
      <c r="D34" s="252" t="s">
        <v>11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3" t="s">
        <v>21</v>
      </c>
      <c r="AG34" s="254"/>
    </row>
    <row r="35" spans="1:33" ht="21" customHeight="1">
      <c r="A35" s="250"/>
      <c r="B35" s="251"/>
      <c r="C35" s="251"/>
      <c r="D35" s="257" t="s">
        <v>44</v>
      </c>
      <c r="E35" s="257"/>
      <c r="F35" s="257"/>
      <c r="G35" s="257"/>
      <c r="H35" s="257"/>
      <c r="I35" s="257" t="s">
        <v>45</v>
      </c>
      <c r="J35" s="257"/>
      <c r="K35" s="257"/>
      <c r="L35" s="257"/>
      <c r="M35" s="257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55"/>
      <c r="AG35" s="256"/>
    </row>
    <row r="36" spans="1:33" s="2" customFormat="1" ht="21" customHeight="1">
      <c r="A36" s="258" t="s">
        <v>12</v>
      </c>
      <c r="B36" s="259"/>
      <c r="C36" s="259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55"/>
      <c r="AG36" s="256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63</v>
      </c>
      <c r="G37" s="44" t="s">
        <v>69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64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фрикадельки</v>
      </c>
      <c r="B40" s="61"/>
      <c r="C40" s="62" t="s">
        <v>48</v>
      </c>
      <c r="D40" s="63">
        <v>2.1999999999999999E-2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400</v>
      </c>
      <c r="AE40" s="67">
        <f>AF40*AD40</f>
        <v>553.23801513877197</v>
      </c>
      <c r="AF40" s="167">
        <f>'83,23 общая'!AF40/83.23*14.95</f>
        <v>1.38309503784693</v>
      </c>
      <c r="AG40" s="69">
        <f>AF40*L33</f>
        <v>0</v>
      </c>
    </row>
    <row r="41" spans="1:33" ht="30" customHeight="1" thickBot="1">
      <c r="A41" s="165" t="str">
        <f>'83,23 общая'!A41</f>
        <v>макарон.изделия</v>
      </c>
      <c r="B41" s="57"/>
      <c r="C41" s="62" t="s">
        <v>48</v>
      </c>
      <c r="D41" s="63"/>
      <c r="E41" s="64">
        <v>1.0999999999999999E-2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60</v>
      </c>
      <c r="AE41" s="67">
        <f t="shared" ref="AE41:AE72" si="0">AF41*AD41</f>
        <v>41.38507749609515</v>
      </c>
      <c r="AF41" s="167">
        <f>'83,23 общая'!AF41/83.23*14.95</f>
        <v>0.68975129160158588</v>
      </c>
      <c r="AG41" s="69">
        <f>AF41*L33</f>
        <v>0</v>
      </c>
    </row>
    <row r="42" spans="1:33" ht="29.25" customHeight="1" thickBot="1">
      <c r="A42" s="165" t="str">
        <f>'83,23 общая'!A42</f>
        <v>масло сливочное</v>
      </c>
      <c r="B42" s="57"/>
      <c r="C42" s="62" t="s">
        <v>48</v>
      </c>
      <c r="D42" s="63"/>
      <c r="E42" s="64">
        <v>2E-3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450</v>
      </c>
      <c r="AE42" s="67">
        <f t="shared" si="0"/>
        <v>51.731346870118941</v>
      </c>
      <c r="AF42" s="167">
        <f>'83,23 общая'!AF42/83.23*14.95</f>
        <v>0.11495854860026432</v>
      </c>
      <c r="AG42" s="69">
        <f>AF42*L33</f>
        <v>0</v>
      </c>
    </row>
    <row r="43" spans="1:33" ht="30" customHeight="1" thickBot="1">
      <c r="A43" s="165" t="str">
        <f>'83,23 общая'!A43</f>
        <v>соль</v>
      </c>
      <c r="B43" s="57"/>
      <c r="C43" s="62" t="s">
        <v>48</v>
      </c>
      <c r="D43" s="63"/>
      <c r="E43" s="64">
        <v>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25</v>
      </c>
      <c r="AE43" s="67">
        <f t="shared" si="0"/>
        <v>1.436981857503304</v>
      </c>
      <c r="AF43" s="167">
        <f>'83,23 общая'!AF43/83.23*14.95</f>
        <v>5.7479274300132159E-2</v>
      </c>
      <c r="AG43" s="69">
        <f>AF43*L33</f>
        <v>0</v>
      </c>
    </row>
    <row r="44" spans="1:33" ht="32.25" customHeight="1" thickBot="1">
      <c r="A44" s="165" t="str">
        <f>'83,23 общая'!A44</f>
        <v>хлеб</v>
      </c>
      <c r="B44" s="57"/>
      <c r="C44" s="62" t="s">
        <v>48</v>
      </c>
      <c r="D44" s="63"/>
      <c r="E44" s="64"/>
      <c r="F44" s="64">
        <v>8.9999999999999993E-3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54</v>
      </c>
      <c r="AE44" s="67">
        <f t="shared" si="0"/>
        <v>31.038808122071362</v>
      </c>
      <c r="AF44" s="167">
        <f>'83,23 общая'!AF44/83.23*14.95</f>
        <v>0.57479274300132155</v>
      </c>
      <c r="AG44" s="69">
        <f>AF44*L33</f>
        <v>0</v>
      </c>
    </row>
    <row r="45" spans="1:33" ht="30" customHeight="1" thickBot="1">
      <c r="A45" s="165" t="str">
        <f>'83,23 общая'!A45</f>
        <v>кофейный напиток</v>
      </c>
      <c r="B45" s="57"/>
      <c r="C45" s="62" t="s">
        <v>48</v>
      </c>
      <c r="D45" s="63"/>
      <c r="E45" s="64"/>
      <c r="F45" s="64"/>
      <c r="G45" s="64">
        <v>1E-3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456.5</v>
      </c>
      <c r="AE45" s="67">
        <f t="shared" si="0"/>
        <v>16.399555448756455</v>
      </c>
      <c r="AF45" s="167">
        <f>'83,23 общая'!AF45/83.23*14.95</f>
        <v>3.5924546437582597E-2</v>
      </c>
      <c r="AG45" s="69">
        <f>AF45*L33</f>
        <v>0</v>
      </c>
    </row>
    <row r="46" spans="1:33" ht="29.25" customHeight="1" thickBot="1">
      <c r="A46" s="165" t="str">
        <f>'83,23 общая'!A46</f>
        <v>молоко сгущеное</v>
      </c>
      <c r="B46" s="57"/>
      <c r="C46" s="62" t="s">
        <v>48</v>
      </c>
      <c r="D46" s="63"/>
      <c r="E46" s="64"/>
      <c r="F46" s="64"/>
      <c r="G46" s="64">
        <v>4.0000000000000001E-3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382.89</v>
      </c>
      <c r="AE46" s="67">
        <f t="shared" si="0"/>
        <v>89.408472305659004</v>
      </c>
      <c r="AF46" s="167">
        <f>'83,23 общая'!AF46/83.23*14.95</f>
        <v>0.2335095518442869</v>
      </c>
      <c r="AG46" s="69">
        <f>AF46*L33</f>
        <v>0</v>
      </c>
    </row>
    <row r="47" spans="1:33" ht="30.75" customHeight="1" thickBot="1">
      <c r="A47" s="165" t="str">
        <f>'83,23 общая'!A47</f>
        <v>сахар</v>
      </c>
      <c r="B47" s="57"/>
      <c r="C47" s="62" t="s">
        <v>48</v>
      </c>
      <c r="D47" s="63"/>
      <c r="E47" s="64"/>
      <c r="F47" s="64"/>
      <c r="G47" s="64">
        <v>2E-3</v>
      </c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110</v>
      </c>
      <c r="AE47" s="67">
        <f t="shared" si="0"/>
        <v>12.645440346029075</v>
      </c>
      <c r="AF47" s="167">
        <f>'83,23 общая'!AF47/83.23*14.95</f>
        <v>0.11495854860026432</v>
      </c>
      <c r="AG47" s="69">
        <f>AF47*L33</f>
        <v>0</v>
      </c>
    </row>
    <row r="48" spans="1:33" ht="33" customHeight="1" thickBot="1">
      <c r="A48" s="165">
        <f>'83,23 общая'!A48</f>
        <v>0</v>
      </c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0</v>
      </c>
      <c r="AE48" s="67">
        <f t="shared" si="0"/>
        <v>0</v>
      </c>
      <c r="AF48" s="167">
        <f>'83,23 общая'!AF48/83.23*14.95</f>
        <v>0</v>
      </c>
      <c r="AG48" s="69">
        <f>AF48*L33</f>
        <v>0</v>
      </c>
    </row>
    <row r="49" spans="1:33" ht="30.75" customHeight="1" thickBot="1">
      <c r="A49" s="165">
        <f>'83,23 общая'!A49</f>
        <v>0</v>
      </c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0</v>
      </c>
      <c r="AE49" s="67">
        <f t="shared" si="0"/>
        <v>0</v>
      </c>
      <c r="AF49" s="167">
        <f>'83,23 общая'!AF49/83.23*14.95</f>
        <v>0</v>
      </c>
      <c r="AG49" s="69">
        <f>AF49*L33</f>
        <v>0</v>
      </c>
    </row>
    <row r="50" spans="1:33" ht="24.75" customHeight="1" thickBot="1">
      <c r="A50" s="165">
        <f>'83,23 общая'!A50</f>
        <v>0</v>
      </c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0</v>
      </c>
      <c r="AE50" s="67">
        <f t="shared" si="0"/>
        <v>0</v>
      </c>
      <c r="AF50" s="167">
        <f>'83,23 общая'!AF50/83.23*14.95</f>
        <v>0</v>
      </c>
      <c r="AG50" s="69">
        <f>AF50*L33</f>
        <v>0</v>
      </c>
    </row>
    <row r="51" spans="1:33" ht="27" customHeight="1" thickBot="1">
      <c r="A51" s="165">
        <f>'83,23 общая'!A51</f>
        <v>0</v>
      </c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0</v>
      </c>
      <c r="AE51" s="67">
        <f t="shared" si="0"/>
        <v>0</v>
      </c>
      <c r="AF51" s="167">
        <f>'83,23 общая'!AF51/83.23*14.95</f>
        <v>0</v>
      </c>
      <c r="AG51" s="69">
        <f>AF51*L33</f>
        <v>0</v>
      </c>
    </row>
    <row r="52" spans="1:33" ht="27" customHeight="1" thickBot="1">
      <c r="A52" s="165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0</v>
      </c>
      <c r="AE52" s="67">
        <f t="shared" si="0"/>
        <v>0</v>
      </c>
      <c r="AF52" s="167">
        <f>'83,23 общая'!AF52/83.23*14.95</f>
        <v>0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37" t="s">
        <v>6</v>
      </c>
      <c r="B80" s="238"/>
      <c r="C80" s="239"/>
      <c r="D80" s="239"/>
      <c r="E80" s="79"/>
      <c r="F80" s="241" t="s">
        <v>62</v>
      </c>
      <c r="G80" s="241"/>
      <c r="H80" s="241"/>
      <c r="I80" s="200"/>
      <c r="J80" s="80"/>
      <c r="K80" s="81"/>
      <c r="L80" s="244" t="s">
        <v>5</v>
      </c>
      <c r="M80" s="244"/>
      <c r="N80" s="244"/>
      <c r="O80" s="244"/>
      <c r="P80" s="244"/>
      <c r="Q80" s="241" t="s">
        <v>61</v>
      </c>
      <c r="R80" s="241"/>
      <c r="S80" s="241"/>
      <c r="T80" s="24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797.28369758500526</v>
      </c>
      <c r="AF81" s="17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H29:I29"/>
    <mergeCell ref="J29:K29"/>
    <mergeCell ref="L29:M29"/>
    <mergeCell ref="B28:C28"/>
    <mergeCell ref="A14:C27"/>
    <mergeCell ref="D14:E28"/>
    <mergeCell ref="F14:G28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46" zoomScaleNormal="60" zoomScaleSheetLayoutView="46" workbookViewId="0">
      <selection activeCell="G48" sqref="G48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2.42578125" customWidth="1"/>
    <col min="7" max="7" width="13.4257812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28"/>
      <c r="C3" s="228"/>
      <c r="D3" s="228"/>
      <c r="E3" s="228"/>
      <c r="F3" s="91"/>
      <c r="G3" s="229" t="s">
        <v>56</v>
      </c>
      <c r="H3" s="229"/>
      <c r="I3" s="229"/>
      <c r="J3" s="229"/>
      <c r="K3" s="229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18" t="s">
        <v>0</v>
      </c>
      <c r="C11" s="218"/>
      <c r="D11" s="218"/>
      <c r="E11" s="218"/>
      <c r="F11" s="91"/>
      <c r="G11" s="230" t="s">
        <v>1</v>
      </c>
      <c r="H11" s="230"/>
      <c r="I11" s="230"/>
      <c r="J11" s="230"/>
      <c r="K11" s="230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07.11.22.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26" t="s">
        <v>47</v>
      </c>
      <c r="AG12" s="227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07.11.22.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26">
        <v>504202</v>
      </c>
      <c r="AG13" s="227"/>
    </row>
    <row r="14" spans="1:33" ht="25.5" customHeight="1">
      <c r="A14" s="222" t="s">
        <v>13</v>
      </c>
      <c r="B14" s="222"/>
      <c r="C14" s="222"/>
      <c r="D14" s="222" t="s">
        <v>16</v>
      </c>
      <c r="E14" s="222"/>
      <c r="F14" s="222" t="s">
        <v>27</v>
      </c>
      <c r="G14" s="222"/>
      <c r="H14" s="222" t="s">
        <v>28</v>
      </c>
      <c r="I14" s="222"/>
      <c r="J14" s="222" t="s">
        <v>46</v>
      </c>
      <c r="K14" s="222"/>
      <c r="L14" s="222" t="s">
        <v>17</v>
      </c>
      <c r="M14" s="222"/>
      <c r="N14" s="101"/>
      <c r="O14" s="93"/>
      <c r="P14" s="177"/>
      <c r="Q14" s="178"/>
      <c r="R14" s="173"/>
      <c r="S14" s="224"/>
      <c r="T14" s="224"/>
      <c r="U14" s="224"/>
      <c r="V14" s="224"/>
      <c r="W14" s="224"/>
      <c r="X14" s="103"/>
      <c r="Y14" s="93"/>
      <c r="Z14" s="93"/>
      <c r="AA14" s="93"/>
      <c r="AB14" s="93"/>
      <c r="AC14" s="93"/>
      <c r="AD14" s="91"/>
      <c r="AE14" s="93"/>
      <c r="AF14" s="213"/>
      <c r="AG14" s="213"/>
    </row>
    <row r="15" spans="1:33" ht="12.6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101"/>
      <c r="O15" s="93"/>
      <c r="P15" s="104"/>
      <c r="Q15" s="104"/>
      <c r="R15" s="104"/>
      <c r="S15" s="225" t="s">
        <v>29</v>
      </c>
      <c r="T15" s="225"/>
      <c r="U15" s="22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13"/>
      <c r="AG15" s="213"/>
    </row>
    <row r="16" spans="1:33" ht="12.6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101"/>
      <c r="O16" s="93"/>
      <c r="P16" s="104"/>
      <c r="Q16" s="104"/>
      <c r="R16" s="104"/>
      <c r="S16" s="225" t="s">
        <v>30</v>
      </c>
      <c r="T16" s="225"/>
      <c r="U16" s="22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13"/>
      <c r="AG16" s="213"/>
    </row>
    <row r="17" spans="1:33" ht="12.6" hidden="1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101"/>
      <c r="O17" s="93"/>
      <c r="P17" s="104"/>
      <c r="Q17" s="104"/>
      <c r="R17" s="104"/>
      <c r="S17" s="225" t="s">
        <v>31</v>
      </c>
      <c r="T17" s="225"/>
      <c r="U17" s="22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13"/>
      <c r="AG17" s="213"/>
    </row>
    <row r="18" spans="1:33" ht="12.6" hidden="1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101"/>
      <c r="O18" s="93"/>
      <c r="P18" s="104"/>
      <c r="Q18" s="104"/>
      <c r="R18" s="104"/>
      <c r="S18" s="225" t="s">
        <v>32</v>
      </c>
      <c r="T18" s="225"/>
      <c r="U18" s="22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13"/>
      <c r="AG18" s="213"/>
    </row>
    <row r="19" spans="1:33" ht="12.6" hidden="1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101"/>
      <c r="O19" s="93"/>
      <c r="P19" s="104"/>
      <c r="Q19" s="104"/>
      <c r="R19" s="104"/>
      <c r="S19" s="225" t="s">
        <v>33</v>
      </c>
      <c r="T19" s="225"/>
      <c r="U19" s="22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13"/>
      <c r="AG19" s="213"/>
    </row>
    <row r="20" spans="1:33" ht="12.6" hidden="1" customHeight="1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101"/>
      <c r="O20" s="93"/>
      <c r="P20" s="104"/>
      <c r="Q20" s="104"/>
      <c r="R20" s="104"/>
      <c r="S20" s="225" t="s">
        <v>34</v>
      </c>
      <c r="T20" s="225"/>
      <c r="U20" s="22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13"/>
      <c r="AG20" s="213"/>
    </row>
    <row r="21" spans="1:33" ht="12.6" hidden="1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101"/>
      <c r="O21" s="93"/>
      <c r="P21" s="104"/>
      <c r="Q21" s="104"/>
      <c r="R21" s="104"/>
      <c r="S21" s="225" t="s">
        <v>35</v>
      </c>
      <c r="T21" s="225"/>
      <c r="U21" s="22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13"/>
      <c r="AG21" s="213"/>
    </row>
    <row r="22" spans="1:33" ht="12.6" hidden="1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101"/>
      <c r="O22" s="93"/>
      <c r="P22" s="104"/>
      <c r="Q22" s="104"/>
      <c r="R22" s="104"/>
      <c r="S22" s="225" t="s">
        <v>36</v>
      </c>
      <c r="T22" s="225"/>
      <c r="U22" s="22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13"/>
      <c r="AG22" s="213"/>
    </row>
    <row r="23" spans="1:33" ht="12.6" hidden="1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101"/>
      <c r="O23" s="93"/>
      <c r="P23" s="104"/>
      <c r="Q23" s="104"/>
      <c r="R23" s="104"/>
      <c r="S23" s="225" t="s">
        <v>37</v>
      </c>
      <c r="T23" s="225"/>
      <c r="U23" s="22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13"/>
      <c r="AG23" s="213"/>
    </row>
    <row r="24" spans="1:33" ht="12.6" hidden="1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101"/>
      <c r="O24" s="93"/>
      <c r="P24" s="104"/>
      <c r="Q24" s="104"/>
      <c r="R24" s="104"/>
      <c r="S24" s="225" t="s">
        <v>38</v>
      </c>
      <c r="T24" s="225"/>
      <c r="U24" s="22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13"/>
      <c r="AG24" s="213"/>
    </row>
    <row r="25" spans="1:33" ht="12.6" hidden="1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101"/>
      <c r="O25" s="93"/>
      <c r="P25" s="104"/>
      <c r="Q25" s="104"/>
      <c r="R25" s="104"/>
      <c r="S25" s="225" t="s">
        <v>39</v>
      </c>
      <c r="T25" s="225"/>
      <c r="U25" s="22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13"/>
      <c r="AG25" s="213"/>
    </row>
    <row r="26" spans="1:33" ht="12.6" hidden="1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101"/>
      <c r="O26" s="93"/>
      <c r="P26" s="104"/>
      <c r="Q26" s="104"/>
      <c r="R26" s="104"/>
      <c r="S26" s="225" t="s">
        <v>40</v>
      </c>
      <c r="T26" s="225"/>
      <c r="U26" s="22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13"/>
      <c r="AG26" s="213"/>
    </row>
    <row r="27" spans="1:33" ht="72.7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13"/>
      <c r="AG27" s="213"/>
    </row>
    <row r="28" spans="1:33" ht="78" customHeight="1">
      <c r="A28" s="35" t="s">
        <v>14</v>
      </c>
      <c r="B28" s="222" t="s">
        <v>15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101"/>
      <c r="O28" s="101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93"/>
      <c r="AD28" s="91"/>
      <c r="AE28" s="91"/>
      <c r="AF28" s="216">
        <v>2066463</v>
      </c>
      <c r="AG28" s="216"/>
    </row>
    <row r="29" spans="1:33" ht="27.75" customHeight="1">
      <c r="A29" s="10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18"/>
      <c r="AG29" s="219"/>
    </row>
    <row r="30" spans="1:33" ht="23.25" customHeight="1">
      <c r="A30" s="106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93"/>
      <c r="AD30" s="91"/>
      <c r="AE30" s="91"/>
      <c r="AF30" s="220"/>
      <c r="AG30" s="221"/>
    </row>
    <row r="31" spans="1:33" ht="25.5" customHeight="1">
      <c r="A31" s="106" t="s">
        <v>58</v>
      </c>
      <c r="B31" s="216"/>
      <c r="C31" s="216"/>
      <c r="D31" s="216">
        <v>44.86</v>
      </c>
      <c r="E31" s="216"/>
      <c r="F31" s="217">
        <f>'83,23 общая'!F31:G31</f>
        <v>64</v>
      </c>
      <c r="G31" s="217"/>
      <c r="H31" s="216"/>
      <c r="I31" s="216"/>
      <c r="J31" s="216"/>
      <c r="K31" s="216"/>
      <c r="L31" s="216"/>
      <c r="M31" s="216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234" t="s">
        <v>61</v>
      </c>
      <c r="W31" s="235"/>
      <c r="X31" s="235"/>
      <c r="Y31" s="235"/>
      <c r="Z31" s="235"/>
      <c r="AA31" s="235"/>
      <c r="AB31" s="235"/>
      <c r="AC31" s="93"/>
      <c r="AD31" s="103"/>
      <c r="AE31" s="103"/>
      <c r="AF31" s="102"/>
      <c r="AG31" s="102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37.381006138862183</v>
      </c>
      <c r="K33" s="202"/>
      <c r="L33" s="203"/>
      <c r="M33" s="203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04" t="s">
        <v>4</v>
      </c>
      <c r="B34" s="205"/>
      <c r="C34" s="205"/>
      <c r="D34" s="208" t="s">
        <v>11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9" t="s">
        <v>21</v>
      </c>
      <c r="AG34" s="210"/>
    </row>
    <row r="35" spans="1:33" ht="24" customHeight="1">
      <c r="A35" s="206"/>
      <c r="B35" s="207"/>
      <c r="C35" s="207"/>
      <c r="D35" s="213" t="s">
        <v>44</v>
      </c>
      <c r="E35" s="213"/>
      <c r="F35" s="213"/>
      <c r="G35" s="213"/>
      <c r="H35" s="213"/>
      <c r="I35" s="213" t="s">
        <v>45</v>
      </c>
      <c r="J35" s="213"/>
      <c r="K35" s="213"/>
      <c r="L35" s="213"/>
      <c r="M35" s="213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11"/>
      <c r="AG35" s="212"/>
    </row>
    <row r="36" spans="1:33" s="2" customFormat="1" ht="18.75" customHeight="1">
      <c r="A36" s="214" t="s">
        <v>12</v>
      </c>
      <c r="B36" s="215"/>
      <c r="C36" s="215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11"/>
      <c r="AG36" s="212"/>
    </row>
    <row r="37" spans="1:33" ht="137.25" customHeight="1">
      <c r="A37" s="39"/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63</v>
      </c>
      <c r="G37" s="44" t="s">
        <v>69</v>
      </c>
      <c r="H37" s="44"/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64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фрикадельки</v>
      </c>
      <c r="B40" s="125"/>
      <c r="C40" s="126" t="s">
        <v>48</v>
      </c>
      <c r="D40" s="127">
        <v>6.5000000000000002E-2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400</v>
      </c>
      <c r="AE40" s="131">
        <f>AF40*AD40</f>
        <v>1660.0841042893187</v>
      </c>
      <c r="AF40" s="132">
        <f>'83,23 общая'!AF40/83.23*44.86</f>
        <v>4.1502102607232967</v>
      </c>
      <c r="AG40" s="133">
        <f>AF40*L33</f>
        <v>0</v>
      </c>
    </row>
    <row r="41" spans="1:33" ht="30" customHeight="1" thickBot="1">
      <c r="A41" s="149" t="str">
        <f>'83,23 общая'!A41</f>
        <v>макарон.изделия</v>
      </c>
      <c r="B41" s="111"/>
      <c r="C41" s="126" t="s">
        <v>48</v>
      </c>
      <c r="D41" s="127"/>
      <c r="E41" s="128">
        <v>3.2000000000000001E-2</v>
      </c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60</v>
      </c>
      <c r="AE41" s="131">
        <f t="shared" ref="AE41:AE72" si="0">AF41*AD41</f>
        <v>124.18291481436981</v>
      </c>
      <c r="AF41" s="132">
        <f>'83,23 общая'!AF41/83.23*44.86</f>
        <v>2.0697152469061635</v>
      </c>
      <c r="AG41" s="133">
        <f>AF41*L33</f>
        <v>0</v>
      </c>
    </row>
    <row r="42" spans="1:33" ht="30" customHeight="1" thickBot="1">
      <c r="A42" s="149" t="str">
        <f>'83,23 общая'!A42</f>
        <v>масло сливочное</v>
      </c>
      <c r="B42" s="111"/>
      <c r="C42" s="126" t="s">
        <v>48</v>
      </c>
      <c r="D42" s="127"/>
      <c r="E42" s="128">
        <v>5.0000000000000001E-3</v>
      </c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450</v>
      </c>
      <c r="AE42" s="131">
        <f t="shared" si="0"/>
        <v>155.22864351796227</v>
      </c>
      <c r="AF42" s="132">
        <f>'83,23 общая'!AF42/83.23*44.86</f>
        <v>0.34495254115102725</v>
      </c>
      <c r="AG42" s="133">
        <f>AF42*L33</f>
        <v>0</v>
      </c>
    </row>
    <row r="43" spans="1:33" ht="30.75" customHeight="1" thickBot="1">
      <c r="A43" s="149" t="str">
        <f>'83,23 общая'!A43</f>
        <v>соль</v>
      </c>
      <c r="B43" s="111"/>
      <c r="C43" s="126" t="s">
        <v>48</v>
      </c>
      <c r="D43" s="127"/>
      <c r="E43" s="128">
        <v>3.0000000000000001E-3</v>
      </c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25</v>
      </c>
      <c r="AE43" s="131">
        <f t="shared" si="0"/>
        <v>4.3119067643878406</v>
      </c>
      <c r="AF43" s="132">
        <f>'83,23 общая'!AF43/83.23*44.86</f>
        <v>0.17247627057551362</v>
      </c>
      <c r="AG43" s="133">
        <f>AF43*L33</f>
        <v>0</v>
      </c>
    </row>
    <row r="44" spans="1:33" ht="30.75" customHeight="1" thickBot="1">
      <c r="A44" s="149" t="str">
        <f>'83,23 общая'!A44</f>
        <v>хлеб</v>
      </c>
      <c r="B44" s="111"/>
      <c r="C44" s="126" t="s">
        <v>48</v>
      </c>
      <c r="D44" s="127"/>
      <c r="E44" s="128"/>
      <c r="F44" s="128">
        <v>2.7E-2</v>
      </c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54</v>
      </c>
      <c r="AE44" s="131">
        <f t="shared" si="0"/>
        <v>93.13718611077735</v>
      </c>
      <c r="AF44" s="132">
        <f>'83,23 общая'!AF44/83.23*44.86</f>
        <v>1.7247627057551362</v>
      </c>
      <c r="AG44" s="133">
        <f>AF44*L33</f>
        <v>0</v>
      </c>
    </row>
    <row r="45" spans="1:33" ht="30.75" customHeight="1" thickBot="1">
      <c r="A45" s="149" t="str">
        <f>'83,23 общая'!A45</f>
        <v>кофейный напиток</v>
      </c>
      <c r="B45" s="111"/>
      <c r="C45" s="126" t="s">
        <v>48</v>
      </c>
      <c r="D45" s="127"/>
      <c r="E45" s="128"/>
      <c r="F45" s="128"/>
      <c r="G45" s="128">
        <v>1E-3</v>
      </c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456.5</v>
      </c>
      <c r="AE45" s="131">
        <f t="shared" si="0"/>
        <v>49.209635948576228</v>
      </c>
      <c r="AF45" s="132">
        <f>'83,23 общая'!AF45/83.23*44.86</f>
        <v>0.10779766910969601</v>
      </c>
      <c r="AG45" s="133">
        <f>AF45*L33</f>
        <v>0</v>
      </c>
    </row>
    <row r="46" spans="1:33" ht="30.75" customHeight="1" thickBot="1">
      <c r="A46" s="149" t="str">
        <f>'83,23 общая'!A46</f>
        <v>молоко сгущеное</v>
      </c>
      <c r="B46" s="111"/>
      <c r="C46" s="126" t="s">
        <v>48</v>
      </c>
      <c r="D46" s="127"/>
      <c r="E46" s="128"/>
      <c r="F46" s="128"/>
      <c r="G46" s="128">
        <v>1.0999999999999999E-2</v>
      </c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382.89</v>
      </c>
      <c r="AE46" s="131">
        <f t="shared" si="0"/>
        <v>268.28522191517482</v>
      </c>
      <c r="AF46" s="132">
        <f>'83,23 общая'!AF46/83.23*44.86</f>
        <v>0.70068484921302421</v>
      </c>
      <c r="AG46" s="133">
        <f>AF46*L33</f>
        <v>0</v>
      </c>
    </row>
    <row r="47" spans="1:33" ht="30.75" customHeight="1" thickBot="1">
      <c r="A47" s="149" t="str">
        <f>'83,23 общая'!A47</f>
        <v>сахар</v>
      </c>
      <c r="B47" s="111"/>
      <c r="C47" s="126" t="s">
        <v>48</v>
      </c>
      <c r="D47" s="127"/>
      <c r="E47" s="128"/>
      <c r="F47" s="128"/>
      <c r="G47" s="128">
        <v>5.0000000000000001E-3</v>
      </c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110</v>
      </c>
      <c r="AE47" s="131">
        <f t="shared" si="0"/>
        <v>37.944779526612997</v>
      </c>
      <c r="AF47" s="132">
        <f>'83,23 общая'!AF47/83.23*44.86</f>
        <v>0.34495254115102725</v>
      </c>
      <c r="AG47" s="133">
        <f>AF47*L33</f>
        <v>0</v>
      </c>
    </row>
    <row r="48" spans="1:33" ht="30" customHeight="1" thickBot="1">
      <c r="A48" s="149">
        <f>'83,23 общая'!A48</f>
        <v>0</v>
      </c>
      <c r="B48" s="111"/>
      <c r="C48" s="126" t="s">
        <v>48</v>
      </c>
      <c r="D48" s="127"/>
      <c r="E48" s="128"/>
      <c r="F48" s="128"/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0</v>
      </c>
      <c r="AE48" s="131">
        <f t="shared" si="0"/>
        <v>0</v>
      </c>
      <c r="AF48" s="132">
        <f>'83,23 общая'!AF48/83.23*44.86</f>
        <v>0</v>
      </c>
      <c r="AG48" s="133">
        <f>AF48*L33</f>
        <v>0</v>
      </c>
    </row>
    <row r="49" spans="1:33" ht="30.75" customHeight="1" thickBot="1">
      <c r="A49" s="149">
        <f>'83,23 общая'!A49</f>
        <v>0</v>
      </c>
      <c r="B49" s="111"/>
      <c r="C49" s="126" t="s">
        <v>48</v>
      </c>
      <c r="D49" s="127"/>
      <c r="E49" s="128"/>
      <c r="F49" s="128"/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0</v>
      </c>
      <c r="AE49" s="131">
        <f t="shared" si="0"/>
        <v>0</v>
      </c>
      <c r="AF49" s="132">
        <f>'83,23 общая'!AF49/83.23*44.86</f>
        <v>0</v>
      </c>
      <c r="AG49" s="133">
        <f>AF49*L33</f>
        <v>0</v>
      </c>
    </row>
    <row r="50" spans="1:33" ht="30" customHeight="1" thickBot="1">
      <c r="A50" s="149">
        <f>'83,23 общая'!A50</f>
        <v>0</v>
      </c>
      <c r="B50" s="111"/>
      <c r="C50" s="126" t="s">
        <v>48</v>
      </c>
      <c r="D50" s="127"/>
      <c r="E50" s="128"/>
      <c r="F50" s="128"/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0</v>
      </c>
      <c r="AE50" s="131">
        <f t="shared" si="0"/>
        <v>0</v>
      </c>
      <c r="AF50" s="132">
        <f>'83,23 общая'!AF50/83.23*44.86</f>
        <v>0</v>
      </c>
      <c r="AG50" s="133">
        <f>AF50*L33</f>
        <v>0</v>
      </c>
    </row>
    <row r="51" spans="1:33" ht="30" customHeight="1" thickBot="1">
      <c r="A51" s="149">
        <f>'83,23 общая'!A51</f>
        <v>0</v>
      </c>
      <c r="B51" s="111"/>
      <c r="C51" s="126" t="s">
        <v>48</v>
      </c>
      <c r="D51" s="127"/>
      <c r="E51" s="128"/>
      <c r="F51" s="128"/>
      <c r="G51" s="128"/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0</v>
      </c>
      <c r="AE51" s="131">
        <f t="shared" si="0"/>
        <v>0</v>
      </c>
      <c r="AF51" s="132">
        <f>'83,23 общая'!AF51/83.23*44.86</f>
        <v>0</v>
      </c>
      <c r="AG51" s="133"/>
    </row>
    <row r="52" spans="1:33" ht="30" customHeight="1" thickBot="1">
      <c r="A52" s="149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общая'!AF52/83.23*44.86</f>
        <v>0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194" t="s">
        <v>6</v>
      </c>
      <c r="B80" s="195"/>
      <c r="C80" s="196"/>
      <c r="D80" s="196"/>
      <c r="E80" s="141"/>
      <c r="F80" s="199" t="s">
        <v>62</v>
      </c>
      <c r="G80" s="199"/>
      <c r="H80" s="199"/>
      <c r="I80" s="200"/>
      <c r="J80" s="142"/>
      <c r="K80" s="93"/>
      <c r="L80" s="232" t="s">
        <v>5</v>
      </c>
      <c r="M80" s="232"/>
      <c r="N80" s="232"/>
      <c r="O80" s="232"/>
      <c r="P80" s="232"/>
      <c r="Q80" s="274" t="s">
        <v>61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2392.3843928871797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7" t="s">
        <v>23</v>
      </c>
      <c r="G81" s="197"/>
      <c r="H81" s="197"/>
      <c r="I81" s="197"/>
      <c r="J81" s="142"/>
      <c r="K81" s="93"/>
      <c r="L81" s="220" t="s">
        <v>22</v>
      </c>
      <c r="M81" s="220"/>
      <c r="N81" s="220"/>
      <c r="O81" s="220"/>
      <c r="P81" s="220"/>
      <c r="Q81" s="197" t="s">
        <v>23</v>
      </c>
      <c r="R81" s="197"/>
      <c r="S81" s="197"/>
      <c r="T81" s="197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193"/>
      <c r="F82" s="193"/>
      <c r="G82" s="193"/>
      <c r="H82" s="193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B32:C32"/>
    <mergeCell ref="D32:E32"/>
    <mergeCell ref="F32:G32"/>
    <mergeCell ref="H32:I32"/>
    <mergeCell ref="J32:K32"/>
    <mergeCell ref="L32:M32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28" zoomScale="51" zoomScaleNormal="60" zoomScaleSheetLayoutView="51" workbookViewId="0">
      <selection activeCell="A37" sqref="A37:G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2.28515625" customWidth="1"/>
    <col min="7" max="7" width="16" style="8" customWidth="1"/>
    <col min="8" max="8" width="17.140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233"/>
      <c r="C3" s="233"/>
      <c r="D3" s="233"/>
      <c r="E3" s="233"/>
      <c r="F3" s="22"/>
      <c r="G3" s="282" t="s">
        <v>56</v>
      </c>
      <c r="H3" s="282"/>
      <c r="I3" s="282"/>
      <c r="J3" s="282"/>
      <c r="K3" s="282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83" t="s">
        <v>0</v>
      </c>
      <c r="C11" s="283"/>
      <c r="D11" s="283"/>
      <c r="E11" s="283"/>
      <c r="F11" s="22"/>
      <c r="G11" s="284" t="s">
        <v>1</v>
      </c>
      <c r="H11" s="284"/>
      <c r="I11" s="284"/>
      <c r="J11" s="284"/>
      <c r="K11" s="284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07.11.22.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78" t="s">
        <v>47</v>
      </c>
      <c r="AG12" s="279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99" t="s">
        <v>66</v>
      </c>
      <c r="Q13" s="299"/>
      <c r="R13" s="299"/>
      <c r="S13" s="299"/>
      <c r="T13" s="299"/>
      <c r="U13" s="299"/>
      <c r="V13" s="299"/>
      <c r="W13" s="299"/>
      <c r="X13" s="22"/>
      <c r="Y13" s="21"/>
      <c r="Z13" s="21"/>
      <c r="AA13" s="21"/>
      <c r="AB13" s="21"/>
      <c r="AC13" s="21"/>
      <c r="AD13" s="22"/>
      <c r="AE13" s="22"/>
      <c r="AF13" s="278">
        <v>504202</v>
      </c>
      <c r="AG13" s="279"/>
    </row>
    <row r="14" spans="1:33" ht="23.25" customHeight="1">
      <c r="A14" s="267" t="s">
        <v>13</v>
      </c>
      <c r="B14" s="267"/>
      <c r="C14" s="267"/>
      <c r="D14" s="267" t="s">
        <v>16</v>
      </c>
      <c r="E14" s="267"/>
      <c r="F14" s="267" t="s">
        <v>27</v>
      </c>
      <c r="G14" s="267"/>
      <c r="H14" s="267" t="s">
        <v>28</v>
      </c>
      <c r="I14" s="267"/>
      <c r="J14" s="267" t="s">
        <v>46</v>
      </c>
      <c r="K14" s="267"/>
      <c r="L14" s="267" t="s">
        <v>17</v>
      </c>
      <c r="M14" s="267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81"/>
      <c r="AG14" s="281"/>
    </row>
    <row r="15" spans="1:33" ht="12.6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30"/>
      <c r="O15" s="21"/>
      <c r="P15" s="34"/>
      <c r="Q15" s="34"/>
      <c r="R15" s="34"/>
      <c r="S15" s="275" t="s">
        <v>29</v>
      </c>
      <c r="T15" s="275"/>
      <c r="U15" s="275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81"/>
      <c r="AG15" s="281"/>
    </row>
    <row r="16" spans="1:33" ht="12.6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30"/>
      <c r="O16" s="21"/>
      <c r="P16" s="34"/>
      <c r="Q16" s="34"/>
      <c r="R16" s="34"/>
      <c r="S16" s="275" t="s">
        <v>30</v>
      </c>
      <c r="T16" s="275"/>
      <c r="U16" s="275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81"/>
      <c r="AG16" s="281"/>
    </row>
    <row r="17" spans="1:33" ht="12.6" hidden="1" customHeight="1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30"/>
      <c r="O17" s="21"/>
      <c r="P17" s="34"/>
      <c r="Q17" s="34"/>
      <c r="R17" s="34"/>
      <c r="S17" s="275" t="s">
        <v>31</v>
      </c>
      <c r="T17" s="275"/>
      <c r="U17" s="275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81"/>
      <c r="AG17" s="281"/>
    </row>
    <row r="18" spans="1:33" ht="12.6" hidden="1" customHeight="1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0"/>
      <c r="O18" s="21"/>
      <c r="P18" s="34"/>
      <c r="Q18" s="34"/>
      <c r="R18" s="34"/>
      <c r="S18" s="275" t="s">
        <v>32</v>
      </c>
      <c r="T18" s="275"/>
      <c r="U18" s="275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81"/>
      <c r="AG18" s="281"/>
    </row>
    <row r="19" spans="1:33" ht="12.6" hidden="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30"/>
      <c r="O19" s="21"/>
      <c r="P19" s="34"/>
      <c r="Q19" s="34"/>
      <c r="R19" s="34"/>
      <c r="S19" s="275" t="s">
        <v>33</v>
      </c>
      <c r="T19" s="275"/>
      <c r="U19" s="275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81"/>
      <c r="AG19" s="281"/>
    </row>
    <row r="20" spans="1:33" ht="12.6" hidden="1" customHeight="1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30"/>
      <c r="O20" s="21"/>
      <c r="P20" s="34"/>
      <c r="Q20" s="34"/>
      <c r="R20" s="34"/>
      <c r="S20" s="275" t="s">
        <v>34</v>
      </c>
      <c r="T20" s="275"/>
      <c r="U20" s="275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81"/>
      <c r="AG20" s="281"/>
    </row>
    <row r="21" spans="1:33" ht="12.6" hidden="1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30"/>
      <c r="O21" s="21"/>
      <c r="P21" s="34"/>
      <c r="Q21" s="34"/>
      <c r="R21" s="34"/>
      <c r="S21" s="275" t="s">
        <v>35</v>
      </c>
      <c r="T21" s="275"/>
      <c r="U21" s="275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81"/>
      <c r="AG21" s="281"/>
    </row>
    <row r="22" spans="1:33" ht="12.6" hidden="1" customHeight="1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30"/>
      <c r="O22" s="21"/>
      <c r="P22" s="34"/>
      <c r="Q22" s="34"/>
      <c r="R22" s="34"/>
      <c r="S22" s="275" t="s">
        <v>36</v>
      </c>
      <c r="T22" s="275"/>
      <c r="U22" s="275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81"/>
      <c r="AG22" s="281"/>
    </row>
    <row r="23" spans="1:33" ht="12.6" hidden="1" customHeight="1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30"/>
      <c r="O23" s="21"/>
      <c r="P23" s="34"/>
      <c r="Q23" s="34"/>
      <c r="R23" s="34"/>
      <c r="S23" s="275" t="s">
        <v>37</v>
      </c>
      <c r="T23" s="275"/>
      <c r="U23" s="275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81"/>
      <c r="AG23" s="281"/>
    </row>
    <row r="24" spans="1:33" ht="12.6" hidden="1" customHeight="1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30"/>
      <c r="O24" s="21"/>
      <c r="P24" s="34"/>
      <c r="Q24" s="34"/>
      <c r="R24" s="34"/>
      <c r="S24" s="275" t="s">
        <v>38</v>
      </c>
      <c r="T24" s="275"/>
      <c r="U24" s="275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81"/>
      <c r="AG24" s="281"/>
    </row>
    <row r="25" spans="1:33" ht="12.6" hidden="1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30"/>
      <c r="O25" s="21"/>
      <c r="P25" s="34"/>
      <c r="Q25" s="34"/>
      <c r="R25" s="34"/>
      <c r="S25" s="275" t="s">
        <v>39</v>
      </c>
      <c r="T25" s="275"/>
      <c r="U25" s="275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81"/>
      <c r="AG25" s="281"/>
    </row>
    <row r="26" spans="1:33" ht="12.6" hidden="1" customHeight="1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0"/>
      <c r="O26" s="21"/>
      <c r="P26" s="34"/>
      <c r="Q26" s="34"/>
      <c r="R26" s="34"/>
      <c r="S26" s="275" t="s">
        <v>40</v>
      </c>
      <c r="T26" s="275"/>
      <c r="U26" s="275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81"/>
      <c r="AG26" s="281"/>
    </row>
    <row r="27" spans="1:33" ht="24" customHeight="1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81"/>
      <c r="AG27" s="281"/>
    </row>
    <row r="28" spans="1:33" ht="62.25" customHeight="1">
      <c r="A28" s="179" t="s">
        <v>14</v>
      </c>
      <c r="B28" s="267" t="s">
        <v>15</v>
      </c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30"/>
      <c r="O28" s="30"/>
      <c r="P28" s="184" t="s">
        <v>18</v>
      </c>
      <c r="Q28" s="185"/>
      <c r="R28" s="13"/>
      <c r="S28" s="223" t="s">
        <v>55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1"/>
      <c r="AD28" s="22"/>
      <c r="AE28" s="22"/>
      <c r="AF28" s="285">
        <v>2066463</v>
      </c>
      <c r="AG28" s="285"/>
    </row>
    <row r="29" spans="1:33" ht="16.5" customHeight="1">
      <c r="A29" s="183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6"/>
      <c r="AG29" s="287"/>
    </row>
    <row r="30" spans="1:33" ht="27" customHeight="1">
      <c r="A30" s="2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233"/>
      <c r="X30" s="233"/>
      <c r="Y30" s="233"/>
      <c r="Z30" s="233"/>
      <c r="AA30" s="233"/>
      <c r="AB30" s="233"/>
      <c r="AC30" s="21"/>
      <c r="AD30" s="22"/>
      <c r="AE30" s="22"/>
      <c r="AF30" s="288"/>
      <c r="AG30" s="289"/>
    </row>
    <row r="31" spans="1:33" ht="30.75" customHeight="1">
      <c r="A31" s="106" t="s">
        <v>57</v>
      </c>
      <c r="B31" s="216"/>
      <c r="C31" s="216"/>
      <c r="D31" s="216">
        <v>83.23</v>
      </c>
      <c r="E31" s="216"/>
      <c r="F31" s="216">
        <v>64</v>
      </c>
      <c r="G31" s="216"/>
      <c r="H31" s="216"/>
      <c r="I31" s="216"/>
      <c r="J31" s="216"/>
      <c r="K31" s="216"/>
      <c r="L31" s="216"/>
      <c r="M31" s="216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234" t="s">
        <v>61</v>
      </c>
      <c r="W31" s="235"/>
      <c r="X31" s="235"/>
      <c r="Y31" s="235"/>
      <c r="Z31" s="235"/>
      <c r="AA31" s="235"/>
      <c r="AB31" s="235"/>
      <c r="AC31" s="21"/>
      <c r="AD31" s="33"/>
      <c r="AE31" s="33"/>
      <c r="AF31" s="11"/>
      <c r="AG31" s="11"/>
    </row>
    <row r="32" spans="1:33" ht="0.75" customHeight="1">
      <c r="A32" s="106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01"/>
      <c r="I33" s="201"/>
      <c r="J33" s="202">
        <f>AE80/F31</f>
        <v>69.354015625000002</v>
      </c>
      <c r="K33" s="202"/>
      <c r="L33" s="203"/>
      <c r="M33" s="203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93" t="s">
        <v>4</v>
      </c>
      <c r="B34" s="294"/>
      <c r="C34" s="294"/>
      <c r="D34" s="297" t="s">
        <v>11</v>
      </c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53" t="s">
        <v>21</v>
      </c>
      <c r="AG34" s="254"/>
    </row>
    <row r="35" spans="1:33" ht="21.75" customHeight="1">
      <c r="A35" s="295"/>
      <c r="B35" s="296"/>
      <c r="C35" s="296"/>
      <c r="D35" s="292" t="s">
        <v>44</v>
      </c>
      <c r="E35" s="292"/>
      <c r="F35" s="292"/>
      <c r="G35" s="292"/>
      <c r="H35" s="292"/>
      <c r="I35" s="292" t="s">
        <v>45</v>
      </c>
      <c r="J35" s="292"/>
      <c r="K35" s="292"/>
      <c r="L35" s="292"/>
      <c r="M35" s="292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55"/>
      <c r="AG35" s="256"/>
    </row>
    <row r="36" spans="1:33" s="2" customFormat="1" ht="27" customHeight="1">
      <c r="A36" s="290" t="s">
        <v>12</v>
      </c>
      <c r="B36" s="291"/>
      <c r="C36" s="291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5"/>
      <c r="AG36" s="256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67</v>
      </c>
      <c r="E37" s="43" t="s">
        <v>68</v>
      </c>
      <c r="F37" s="43" t="s">
        <v>63</v>
      </c>
      <c r="G37" s="44" t="s">
        <v>69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90</v>
      </c>
      <c r="E39" s="55">
        <v>200</v>
      </c>
      <c r="F39" s="55">
        <v>50</v>
      </c>
      <c r="G39" s="56" t="s">
        <v>64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67</v>
      </c>
      <c r="B40" s="61"/>
      <c r="C40" s="62" t="s">
        <v>48</v>
      </c>
      <c r="D40" s="63">
        <v>0.12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400</v>
      </c>
      <c r="AE40" s="67">
        <f>AF40*AD40</f>
        <v>3080</v>
      </c>
      <c r="AF40" s="68">
        <v>7.7</v>
      </c>
      <c r="AG40" s="69">
        <f>AF40*L33</f>
        <v>0</v>
      </c>
    </row>
    <row r="41" spans="1:33" ht="30.75" customHeight="1">
      <c r="A41" s="38" t="s">
        <v>70</v>
      </c>
      <c r="B41" s="57"/>
      <c r="C41" s="62" t="s">
        <v>48</v>
      </c>
      <c r="D41" s="63"/>
      <c r="E41" s="64">
        <v>0.06</v>
      </c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60</v>
      </c>
      <c r="AE41" s="67">
        <f t="shared" ref="AE41:AE72" si="0">AF41*AD41</f>
        <v>230.39999999999998</v>
      </c>
      <c r="AF41" s="68">
        <v>3.84</v>
      </c>
      <c r="AG41" s="69">
        <f>AF41*L33</f>
        <v>0</v>
      </c>
    </row>
    <row r="42" spans="1:33" ht="27" customHeight="1">
      <c r="A42" s="38" t="s">
        <v>65</v>
      </c>
      <c r="B42" s="57"/>
      <c r="C42" s="62" t="s">
        <v>48</v>
      </c>
      <c r="D42" s="63"/>
      <c r="E42" s="64">
        <v>0.01</v>
      </c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450</v>
      </c>
      <c r="AE42" s="67">
        <f t="shared" si="0"/>
        <v>288</v>
      </c>
      <c r="AF42" s="68">
        <v>0.64</v>
      </c>
      <c r="AG42" s="69">
        <f>AF42*L33</f>
        <v>0</v>
      </c>
    </row>
    <row r="43" spans="1:33" ht="29.25" customHeight="1">
      <c r="A43" s="38" t="s">
        <v>54</v>
      </c>
      <c r="B43" s="57"/>
      <c r="C43" s="62" t="s">
        <v>48</v>
      </c>
      <c r="D43" s="63"/>
      <c r="E43" s="64">
        <v>5.0000000000000001E-3</v>
      </c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25</v>
      </c>
      <c r="AE43" s="67">
        <f t="shared" si="0"/>
        <v>8</v>
      </c>
      <c r="AF43" s="68">
        <v>0.32</v>
      </c>
      <c r="AG43" s="69">
        <f>AF43*L33</f>
        <v>0</v>
      </c>
    </row>
    <row r="44" spans="1:33" ht="30" customHeight="1">
      <c r="A44" s="38" t="s">
        <v>63</v>
      </c>
      <c r="B44" s="57"/>
      <c r="C44" s="62" t="s">
        <v>48</v>
      </c>
      <c r="D44" s="63"/>
      <c r="E44" s="64"/>
      <c r="F44" s="64">
        <v>0.05</v>
      </c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54</v>
      </c>
      <c r="AE44" s="67">
        <f t="shared" si="0"/>
        <v>172.8</v>
      </c>
      <c r="AF44" s="68">
        <v>3.2</v>
      </c>
      <c r="AG44" s="69">
        <f>AF44*L33</f>
        <v>0</v>
      </c>
    </row>
    <row r="45" spans="1:33" ht="30" customHeight="1">
      <c r="A45" s="38" t="s">
        <v>69</v>
      </c>
      <c r="B45" s="57"/>
      <c r="C45" s="62" t="s">
        <v>48</v>
      </c>
      <c r="D45" s="63"/>
      <c r="E45" s="64"/>
      <c r="F45" s="64"/>
      <c r="G45" s="64">
        <v>3.0000000000000001E-3</v>
      </c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456.5</v>
      </c>
      <c r="AE45" s="67">
        <f t="shared" si="0"/>
        <v>91.300000000000011</v>
      </c>
      <c r="AF45" s="68">
        <v>0.2</v>
      </c>
      <c r="AG45" s="69">
        <f>AF45*L33</f>
        <v>0</v>
      </c>
    </row>
    <row r="46" spans="1:33" ht="29.25" customHeight="1">
      <c r="A46" s="38" t="s">
        <v>71</v>
      </c>
      <c r="B46" s="57"/>
      <c r="C46" s="62" t="s">
        <v>48</v>
      </c>
      <c r="D46" s="63"/>
      <c r="E46" s="64"/>
      <c r="F46" s="64"/>
      <c r="G46" s="64">
        <v>0.02</v>
      </c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382.89</v>
      </c>
      <c r="AE46" s="67">
        <f t="shared" si="0"/>
        <v>497.75700000000001</v>
      </c>
      <c r="AF46" s="68">
        <v>1.3</v>
      </c>
      <c r="AG46" s="69">
        <f>AF46*L33</f>
        <v>0</v>
      </c>
    </row>
    <row r="47" spans="1:33" ht="30" customHeight="1">
      <c r="A47" s="38" t="s">
        <v>53</v>
      </c>
      <c r="B47" s="57"/>
      <c r="C47" s="62" t="s">
        <v>48</v>
      </c>
      <c r="D47" s="63"/>
      <c r="E47" s="64"/>
      <c r="F47" s="64"/>
      <c r="G47" s="64">
        <v>0.01</v>
      </c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110</v>
      </c>
      <c r="AE47" s="67">
        <f t="shared" si="0"/>
        <v>70.400000000000006</v>
      </c>
      <c r="AF47" s="68">
        <v>0.64</v>
      </c>
      <c r="AG47" s="69">
        <f>AF47*L33</f>
        <v>0</v>
      </c>
    </row>
    <row r="48" spans="1:33" ht="30" customHeight="1">
      <c r="A48" s="38"/>
      <c r="B48" s="57"/>
      <c r="C48" s="62" t="s">
        <v>48</v>
      </c>
      <c r="D48" s="63"/>
      <c r="E48" s="64"/>
      <c r="F48" s="64"/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/>
      <c r="AE48" s="67">
        <f t="shared" si="0"/>
        <v>0</v>
      </c>
      <c r="AF48" s="68"/>
      <c r="AG48" s="69">
        <f>AF48*L33</f>
        <v>0</v>
      </c>
    </row>
    <row r="49" spans="1:33" ht="30" customHeight="1">
      <c r="A49" s="38"/>
      <c r="B49" s="57"/>
      <c r="C49" s="62" t="s">
        <v>48</v>
      </c>
      <c r="D49" s="63"/>
      <c r="E49" s="64"/>
      <c r="F49" s="64"/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67">
        <f t="shared" si="0"/>
        <v>0</v>
      </c>
      <c r="AF49" s="68"/>
      <c r="AG49" s="69">
        <f>AF49*L33</f>
        <v>0</v>
      </c>
    </row>
    <row r="50" spans="1:33" ht="30.75" customHeight="1">
      <c r="A50" s="38"/>
      <c r="B50" s="57"/>
      <c r="C50" s="62" t="s">
        <v>48</v>
      </c>
      <c r="D50" s="63"/>
      <c r="E50" s="64"/>
      <c r="F50" s="64"/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67">
        <f t="shared" si="0"/>
        <v>0</v>
      </c>
      <c r="AF50" s="68"/>
      <c r="AG50" s="69">
        <f>AF50*L33</f>
        <v>0</v>
      </c>
    </row>
    <row r="51" spans="1:33" ht="29.25" customHeight="1">
      <c r="A51" s="38"/>
      <c r="B51" s="57"/>
      <c r="C51" s="62" t="s">
        <v>48</v>
      </c>
      <c r="D51" s="63"/>
      <c r="E51" s="64"/>
      <c r="F51" s="64"/>
      <c r="G51" s="64"/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67">
        <f t="shared" si="0"/>
        <v>0</v>
      </c>
      <c r="AF51" s="68"/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2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37" t="s">
        <v>6</v>
      </c>
      <c r="B80" s="238"/>
      <c r="C80" s="239"/>
      <c r="D80" s="239"/>
      <c r="E80" s="79"/>
      <c r="F80" s="276" t="s">
        <v>62</v>
      </c>
      <c r="G80" s="276"/>
      <c r="H80" s="276"/>
      <c r="I80" s="277"/>
      <c r="J80" s="80"/>
      <c r="K80" s="81"/>
      <c r="L80" s="244" t="s">
        <v>5</v>
      </c>
      <c r="M80" s="244"/>
      <c r="N80" s="244"/>
      <c r="O80" s="244"/>
      <c r="P80" s="244"/>
      <c r="Q80" s="298" t="s">
        <v>61</v>
      </c>
      <c r="R80" s="298"/>
      <c r="S80" s="298"/>
      <c r="T80" s="298"/>
      <c r="U80" s="298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4438.6570000000002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40" t="s">
        <v>23</v>
      </c>
      <c r="G81" s="240"/>
      <c r="H81" s="240"/>
      <c r="I81" s="240"/>
      <c r="J81" s="80"/>
      <c r="K81" s="81"/>
      <c r="L81" s="243" t="s">
        <v>22</v>
      </c>
      <c r="M81" s="243"/>
      <c r="N81" s="243"/>
      <c r="O81" s="243"/>
      <c r="P81" s="243"/>
      <c r="Q81" s="240" t="s">
        <v>23</v>
      </c>
      <c r="R81" s="240"/>
      <c r="S81" s="240"/>
      <c r="T81" s="240"/>
      <c r="U81" s="24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36"/>
      <c r="F82" s="236"/>
      <c r="G82" s="236"/>
      <c r="H82" s="23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J31:K31"/>
    <mergeCell ref="L31:M31"/>
    <mergeCell ref="J32:K32"/>
    <mergeCell ref="L32:M32"/>
    <mergeCell ref="AF28:AG28"/>
    <mergeCell ref="AF29:AG30"/>
    <mergeCell ref="B28:C28"/>
    <mergeCell ref="S22:U22"/>
    <mergeCell ref="B29:C29"/>
    <mergeCell ref="D29:E29"/>
    <mergeCell ref="F29:G29"/>
    <mergeCell ref="H29:I29"/>
    <mergeCell ref="J29:K29"/>
    <mergeCell ref="L29:M29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