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F42"/>
  <c r="AG42" s="1"/>
  <c r="AF43"/>
  <c r="AG43" s="1"/>
  <c r="AF44"/>
  <c r="AG44"/>
  <c r="AF45"/>
  <c r="AG45" s="1"/>
  <c r="AF46"/>
  <c r="AG46" s="1"/>
  <c r="AF47"/>
  <c r="AF48"/>
  <c r="AG48" s="1"/>
  <c r="AF49"/>
  <c r="AG49" s="1"/>
  <c r="AF50"/>
  <c r="AE50" s="1"/>
  <c r="AF51"/>
  <c r="AG51"/>
  <c r="AF52"/>
  <c r="AG52"/>
  <c r="AF53"/>
  <c r="AF54"/>
  <c r="AE54" s="1"/>
  <c r="AF55"/>
  <c r="AF56"/>
  <c r="AF57"/>
  <c r="AE57" s="1"/>
  <c r="AF58"/>
  <c r="AF59"/>
  <c r="AF60"/>
  <c r="AF61"/>
  <c r="AE61" s="1"/>
  <c r="AF62"/>
  <c r="AE62" s="1"/>
  <c r="AF63"/>
  <c r="AE63" s="1"/>
  <c r="AF64"/>
  <c r="AF65"/>
  <c r="AE65" s="1"/>
  <c r="AF66"/>
  <c r="AF67"/>
  <c r="AF68"/>
  <c r="AG68"/>
  <c r="AF69"/>
  <c r="AE69" s="1"/>
  <c r="AF70"/>
  <c r="AG70" s="1"/>
  <c r="AF71"/>
  <c r="AE71" s="1"/>
  <c r="AE60"/>
  <c r="AE64"/>
  <c r="AE68"/>
  <c r="AD41"/>
  <c r="AE41" s="1"/>
  <c r="AD42"/>
  <c r="AD43"/>
  <c r="AE43"/>
  <c r="AD44"/>
  <c r="AD45"/>
  <c r="AE45" s="1"/>
  <c r="AD46"/>
  <c r="AD47"/>
  <c r="AD48"/>
  <c r="AE48" s="1"/>
  <c r="AD49"/>
  <c r="AD50"/>
  <c r="AD51"/>
  <c r="AD52"/>
  <c r="AD53"/>
  <c r="AE53" s="1"/>
  <c r="AD54"/>
  <c r="AD55"/>
  <c r="AE55"/>
  <c r="AD56"/>
  <c r="AE56" s="1"/>
  <c r="AD57"/>
  <c r="AD58"/>
  <c r="AE58" s="1"/>
  <c r="AD59"/>
  <c r="AE59"/>
  <c r="AD60"/>
  <c r="AD61"/>
  <c r="AD62"/>
  <c r="AD63"/>
  <c r="AD64"/>
  <c r="AD65"/>
  <c r="AD66"/>
  <c r="AE66" s="1"/>
  <c r="AD67"/>
  <c r="AE67"/>
  <c r="AD68"/>
  <c r="AD69"/>
  <c r="AD70"/>
  <c r="AD71"/>
  <c r="AD72"/>
  <c r="AD73"/>
  <c r="AD74"/>
  <c r="AE74" s="1"/>
  <c r="AD75"/>
  <c r="AD76"/>
  <c r="AD77"/>
  <c r="AD78"/>
  <c r="AE78" s="1"/>
  <c r="AD79"/>
  <c r="AF41" i="64"/>
  <c r="AG41"/>
  <c r="AF42"/>
  <c r="AG42"/>
  <c r="AF43"/>
  <c r="AE43" s="1"/>
  <c r="AF44"/>
  <c r="AG44"/>
  <c r="AF45"/>
  <c r="AG45" s="1"/>
  <c r="AF46"/>
  <c r="AG46" s="1"/>
  <c r="AF47"/>
  <c r="AE47" s="1"/>
  <c r="AG47"/>
  <c r="AF48"/>
  <c r="AG48"/>
  <c r="AF49"/>
  <c r="AG49"/>
  <c r="AF50"/>
  <c r="AG50"/>
  <c r="AF51"/>
  <c r="AE51" s="1"/>
  <c r="AF52"/>
  <c r="AE52" s="1"/>
  <c r="AF53"/>
  <c r="AE53" s="1"/>
  <c r="AF54"/>
  <c r="AE54" s="1"/>
  <c r="AF55"/>
  <c r="AF56"/>
  <c r="AE56" s="1"/>
  <c r="AF57"/>
  <c r="AF58"/>
  <c r="AE58"/>
  <c r="AF59"/>
  <c r="AF60"/>
  <c r="AE60" s="1"/>
  <c r="AF61"/>
  <c r="AE61" s="1"/>
  <c r="AF62"/>
  <c r="AE62" s="1"/>
  <c r="AF63"/>
  <c r="AF64"/>
  <c r="AE64" s="1"/>
  <c r="AF65"/>
  <c r="AF66"/>
  <c r="AF67"/>
  <c r="AG67" s="1"/>
  <c r="AF68"/>
  <c r="AG68"/>
  <c r="AF69"/>
  <c r="AG69" s="1"/>
  <c r="AF70"/>
  <c r="AE70" s="1"/>
  <c r="AF71"/>
  <c r="AE57"/>
  <c r="AE65"/>
  <c r="AD41"/>
  <c r="AE41" s="1"/>
  <c r="AD42"/>
  <c r="AD43"/>
  <c r="AD44"/>
  <c r="AE44" s="1"/>
  <c r="AD45"/>
  <c r="AE45" s="1"/>
  <c r="AD46"/>
  <c r="AE46" s="1"/>
  <c r="AD47"/>
  <c r="AD48"/>
  <c r="AE48" s="1"/>
  <c r="AD49"/>
  <c r="AD50"/>
  <c r="AE50"/>
  <c r="AD51"/>
  <c r="AD52"/>
  <c r="AD53"/>
  <c r="AD54"/>
  <c r="AD55"/>
  <c r="AE55" s="1"/>
  <c r="AD56"/>
  <c r="AD57"/>
  <c r="AD58"/>
  <c r="AD59"/>
  <c r="AE59"/>
  <c r="AD60"/>
  <c r="AD61"/>
  <c r="AD62"/>
  <c r="AD63"/>
  <c r="AE63" s="1"/>
  <c r="AD64"/>
  <c r="AD65"/>
  <c r="AD66"/>
  <c r="AD67"/>
  <c r="AE67"/>
  <c r="AD68"/>
  <c r="AE68"/>
  <c r="AD69"/>
  <c r="AD70"/>
  <c r="AD71"/>
  <c r="AE71"/>
  <c r="AD72"/>
  <c r="AE72" s="1"/>
  <c r="AF41" i="63"/>
  <c r="AG41" s="1"/>
  <c r="AF42"/>
  <c r="AG42" s="1"/>
  <c r="AF43"/>
  <c r="AG43" s="1"/>
  <c r="AF44"/>
  <c r="AE44" s="1"/>
  <c r="AF45"/>
  <c r="AG45" s="1"/>
  <c r="AF46"/>
  <c r="AE46" s="1"/>
  <c r="AF47"/>
  <c r="AG47" s="1"/>
  <c r="AF48"/>
  <c r="AE48" s="1"/>
  <c r="AF49"/>
  <c r="AE49" s="1"/>
  <c r="AF50"/>
  <c r="AG50"/>
  <c r="AF51"/>
  <c r="AF52"/>
  <c r="AF53"/>
  <c r="AF54"/>
  <c r="AF55"/>
  <c r="AF56"/>
  <c r="AF57"/>
  <c r="AF58"/>
  <c r="AE58" s="1"/>
  <c r="AF59"/>
  <c r="AE59" s="1"/>
  <c r="AF60"/>
  <c r="AE60" s="1"/>
  <c r="AF61"/>
  <c r="AE61" s="1"/>
  <c r="AF62"/>
  <c r="AE62" s="1"/>
  <c r="AF63"/>
  <c r="AE63"/>
  <c r="AF64"/>
  <c r="AG64" s="1"/>
  <c r="AF65"/>
  <c r="AG65" s="1"/>
  <c r="AF66"/>
  <c r="AE66" s="1"/>
  <c r="AF67"/>
  <c r="AE67" s="1"/>
  <c r="AF68"/>
  <c r="AF69"/>
  <c r="AG69" s="1"/>
  <c r="AF70"/>
  <c r="AG70"/>
  <c r="AF71"/>
  <c r="AE53"/>
  <c r="AE57"/>
  <c r="AD41"/>
  <c r="AD42"/>
  <c r="AD43"/>
  <c r="AD44"/>
  <c r="AD45"/>
  <c r="AD46"/>
  <c r="AD47"/>
  <c r="AD48"/>
  <c r="AD49"/>
  <c r="AD50"/>
  <c r="AD51"/>
  <c r="AD52"/>
  <c r="AE52" s="1"/>
  <c r="AD53"/>
  <c r="AD54"/>
  <c r="AD55"/>
  <c r="AE55" s="1"/>
  <c r="AD56"/>
  <c r="AE56"/>
  <c r="AD57"/>
  <c r="AD58"/>
  <c r="AD59"/>
  <c r="AD60"/>
  <c r="AD61"/>
  <c r="AD62"/>
  <c r="AD63"/>
  <c r="AD64"/>
  <c r="AE64"/>
  <c r="AD65"/>
  <c r="AD66"/>
  <c r="AD67"/>
  <c r="AD68"/>
  <c r="AD69"/>
  <c r="AD70"/>
  <c r="AE70"/>
  <c r="AD71"/>
  <c r="AE71" s="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 s="1"/>
  <c r="P13"/>
  <c r="AG65" i="64"/>
  <c r="AG70"/>
  <c r="AF40"/>
  <c r="AE40" s="1"/>
  <c r="P13"/>
  <c r="P13" i="63"/>
  <c r="A12" i="62"/>
  <c r="A12" i="64"/>
  <c r="AG67" i="63"/>
  <c r="AF40"/>
  <c r="AG40" s="1"/>
  <c r="AG71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E40" s="1"/>
  <c r="AD40" i="64"/>
  <c r="AD40" i="63"/>
  <c r="AE40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E73" s="1"/>
  <c r="AF77" i="62"/>
  <c r="AF77" i="64"/>
  <c r="AE77" s="1"/>
  <c r="AF78" i="62"/>
  <c r="AF78" i="64"/>
  <c r="AE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4" i="62"/>
  <c r="AF75" i="64"/>
  <c r="AG75"/>
  <c r="AE75" i="62"/>
  <c r="AE77" i="63"/>
  <c r="AG77" i="65"/>
  <c r="AE77"/>
  <c r="AG71" i="64"/>
  <c r="AE75"/>
  <c r="AG64"/>
  <c r="AE76"/>
  <c r="AG76"/>
  <c r="AG68" i="63"/>
  <c r="AE68"/>
  <c r="AG66" i="64"/>
  <c r="AE66"/>
  <c r="AE49"/>
  <c r="AG41" i="65"/>
  <c r="AG76" i="62"/>
  <c r="AF79" i="64"/>
  <c r="AG79" s="1"/>
  <c r="AG79" i="62"/>
  <c r="AE75" i="63"/>
  <c r="AG76"/>
  <c r="AE76"/>
  <c r="AF72"/>
  <c r="AG72" s="1"/>
  <c r="AG54"/>
  <c r="AE54"/>
  <c r="AF72" i="64"/>
  <c r="AF72" i="65"/>
  <c r="AG72" s="1"/>
  <c r="AG72" i="64"/>
  <c r="AE72" i="63"/>
  <c r="AE79" i="64"/>
  <c r="AE52" i="65"/>
  <c r="AE51" i="63"/>
  <c r="AE50"/>
  <c r="AE42" i="65"/>
  <c r="A12" i="63"/>
  <c r="AE47" i="65"/>
  <c r="AE44"/>
  <c r="AE80" i="62"/>
  <c r="J33"/>
  <c r="AE43" i="63"/>
  <c r="AE42"/>
  <c r="AG47" i="65"/>
  <c r="AE47" i="63"/>
  <c r="AE45"/>
  <c r="AE41"/>
  <c r="AE42" i="64"/>
  <c r="AE51" i="65"/>
  <c r="AE46"/>
  <c r="A12"/>
  <c r="AE81" i="64" l="1"/>
  <c r="J33" s="1"/>
  <c r="AE80" i="65"/>
  <c r="J33" s="1"/>
  <c r="AE80" i="63"/>
  <c r="J33" s="1"/>
  <c r="AG40" i="64"/>
  <c r="AG49" i="63"/>
  <c r="AG51" i="64"/>
  <c r="AG43"/>
  <c r="AE49" i="65"/>
  <c r="AG50"/>
  <c r="AG77" i="64"/>
  <c r="AE65" i="63"/>
  <c r="AE69" i="64"/>
  <c r="AE74"/>
  <c r="AE69" i="63"/>
  <c r="AE70" i="65"/>
  <c r="AE72"/>
  <c r="AG78" i="64"/>
  <c r="AG48" i="63"/>
  <c r="AG66"/>
  <c r="AG44"/>
  <c r="AG54" i="65"/>
  <c r="AG73" i="64"/>
  <c r="AG46" i="63"/>
</calcChain>
</file>

<file path=xl/sharedStrings.xml><?xml version="1.0" encoding="utf-8"?>
<sst xmlns="http://schemas.openxmlformats.org/spreadsheetml/2006/main" count="432" uniqueCount="74">
  <si>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</si>
  <si>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</si>
  <si>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</si>
  <si>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</si>
  <si>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</si>
  <si>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</si>
  <si>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</si>
  <si>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</si>
  <si>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</si>
  <si>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</si>
  <si>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</si>
  <si>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</si>
  <si>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</si>
  <si>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</si>
  <si>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</si>
  <si>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</si>
  <si>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</si>
  <si>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</si>
  <si>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</si>
  <si>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</si>
  <si>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</si>
  <si>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</si>
  <si>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</si>
  <si>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</si>
  <si>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</si>
  <si>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</si>
  <si>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</si>
  <si>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</si>
  <si>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</si>
  <si>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</si>
  <si>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</si>
  <si>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</si>
  <si>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</si>
  <si>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</si>
  <si>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</si>
  <si>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</si>
  <si>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</si>
  <si>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</si>
  <si>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</si>
  <si>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</si>
  <si>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</si>
  <si>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</si>
  <si>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</si>
  <si>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</si>
  <si>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</si>
  <si>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</si>
  <si>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</si>
  <si>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</si>
  <si>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</si>
  <si>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</si>
  <si>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</si>
  <si>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</si>
  <si>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</si>
  <si>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</si>
  <si>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</si>
  <si>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</si>
  <si>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</si>
  <si>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</si>
  <si>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</si>
  <si>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</si>
  <si>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</si>
  <si>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</si>
  <si>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</si>
  <si>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</si>
  <si>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10.11.22.</t>
  </si>
  <si>
    <t>голубцы</t>
  </si>
  <si>
    <t>пюре картоф.</t>
  </si>
  <si>
    <t>компот из изюма</t>
  </si>
  <si>
    <t>200</t>
  </si>
  <si>
    <t>картофель</t>
  </si>
  <si>
    <t>масло сливочное</t>
  </si>
  <si>
    <t>изюм</t>
  </si>
  <si>
    <t>сыр</t>
  </si>
  <si>
    <t>30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</si>
</sst>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3" zoomScale="53" zoomScaleNormal="53" zoomScaleSheetLayoutView="80" workbookViewId="0">
      <selection activeCell="H37" sqref="H37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4.140625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10.11.22.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31" t="str">
        <f>'83,23 общая'!P13:W13</f>
        <v>10.11.22.</v>
      </c>
      <c r="Q13" s="231"/>
      <c r="R13" s="231"/>
      <c r="S13" s="231"/>
      <c r="T13" s="231"/>
      <c r="U13" s="231"/>
      <c r="V13" s="231"/>
      <c r="W13" s="231"/>
      <c r="X13" s="23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31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51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49.5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15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19.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31.5" customHeight="1">
      <c r="A31" s="106" t="s">
        <v>59</v>
      </c>
      <c r="B31" s="216"/>
      <c r="C31" s="216"/>
      <c r="D31" s="216">
        <v>23.42</v>
      </c>
      <c r="E31" s="216"/>
      <c r="F31" s="217">
        <f>'83,23 общая'!F31:G31</f>
        <v>65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23.061445577131032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4" ht="26.25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4" s="2" customFormat="1" ht="31.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66</v>
      </c>
      <c r="F37" s="43" t="s">
        <v>62</v>
      </c>
      <c r="G37" s="44" t="s">
        <v>67</v>
      </c>
      <c r="H37" s="44" t="s">
        <v>72</v>
      </c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68</v>
      </c>
      <c r="H39" s="56" t="s">
        <v>73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голубцы</v>
      </c>
      <c r="B40" s="125"/>
      <c r="C40" s="126" t="s">
        <v>48</v>
      </c>
      <c r="D40" s="127">
        <v>3.2000000000000001E-2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300</v>
      </c>
      <c r="AE40" s="131">
        <f>AF40*AD40</f>
        <v>633.12507509311547</v>
      </c>
      <c r="AF40" s="132">
        <f>'83,23 общая'!AF40/83.23*23.42</f>
        <v>2.1104169169770515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картофель</v>
      </c>
      <c r="B41" s="111"/>
      <c r="C41" s="126" t="s">
        <v>48</v>
      </c>
      <c r="D41" s="127"/>
      <c r="E41" s="128">
        <v>6.5000000000000002E-2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38</v>
      </c>
      <c r="AE41" s="131">
        <f t="shared" ref="AE41:AE72" si="0">AF41*AD41</f>
        <v>160.39168569025591</v>
      </c>
      <c r="AF41" s="132">
        <f>'83,23 общая'!AF41/83.23*23.42</f>
        <v>4.2208338339541029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масло сливочное</v>
      </c>
      <c r="B42" s="111"/>
      <c r="C42" s="126" t="s">
        <v>48</v>
      </c>
      <c r="D42" s="127"/>
      <c r="E42" s="128">
        <v>3.0000000000000001E-3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82.306259762105029</v>
      </c>
      <c r="AF42" s="132">
        <f>'83,23 общая'!AF42/83.23*23.42</f>
        <v>0.1829027994713445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соль</v>
      </c>
      <c r="B43" s="111"/>
      <c r="C43" s="126" t="s">
        <v>48</v>
      </c>
      <c r="D43" s="127"/>
      <c r="E43" s="128">
        <v>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2.2862849933918064</v>
      </c>
      <c r="AF43" s="132">
        <f>'83,23 общая'!AF43/83.23*23.42</f>
        <v>9.1451399735672248E-2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хлеб</v>
      </c>
      <c r="B44" s="111"/>
      <c r="C44" s="126" t="s">
        <v>48</v>
      </c>
      <c r="D44" s="127"/>
      <c r="E44" s="128"/>
      <c r="F44" s="128">
        <v>1.4E-2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49.383755857262997</v>
      </c>
      <c r="AF44" s="132">
        <f>'83,23 общая'!AF44/83.23*23.42</f>
        <v>0.91451399735672223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изюм</v>
      </c>
      <c r="B45" s="111"/>
      <c r="C45" s="126" t="s">
        <v>48</v>
      </c>
      <c r="D45" s="127"/>
      <c r="E45" s="128"/>
      <c r="F45" s="128"/>
      <c r="G45" s="128">
        <v>6.0000000000000001E-3</v>
      </c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350</v>
      </c>
      <c r="AE45" s="131">
        <f t="shared" si="0"/>
        <v>128.03195962994116</v>
      </c>
      <c r="AF45" s="132">
        <f>'83,23 общая'!AF45/83.23*23.42</f>
        <v>0.36580559894268899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сахар</v>
      </c>
      <c r="B46" s="111"/>
      <c r="C46" s="126" t="s">
        <v>48</v>
      </c>
      <c r="D46" s="127"/>
      <c r="E46" s="128"/>
      <c r="F46" s="128"/>
      <c r="G46" s="128">
        <v>7.0000000000000001E-3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110</v>
      </c>
      <c r="AE46" s="131">
        <f t="shared" si="0"/>
        <v>49.524450318394813</v>
      </c>
      <c r="AF46" s="132">
        <f>'83,23 общая'!AF46/83.23*23.42</f>
        <v>0.45022227562177103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сыр</v>
      </c>
      <c r="B47" s="111"/>
      <c r="C47" s="126" t="s">
        <v>48</v>
      </c>
      <c r="D47" s="127"/>
      <c r="E47" s="128"/>
      <c r="F47" s="128"/>
      <c r="G47" s="128"/>
      <c r="H47" s="128">
        <v>8.9999999999999993E-3</v>
      </c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700</v>
      </c>
      <c r="AE47" s="131">
        <f t="shared" si="0"/>
        <v>393.94449116904968</v>
      </c>
      <c r="AF47" s="132">
        <f>'83,23 общая'!AF47/83.23*23.42</f>
        <v>0.5627778445272138</v>
      </c>
      <c r="AG47" s="133">
        <f>AF47*L33</f>
        <v>0</v>
      </c>
      <c r="AH47" s="13"/>
    </row>
    <row r="48" spans="1:34" ht="29.25" customHeight="1" thickBot="1">
      <c r="A48" s="87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общая'!AF48/83.23*23.42</f>
        <v>0</v>
      </c>
      <c r="AG48" s="133">
        <f>AF48*L33</f>
        <v>0</v>
      </c>
      <c r="AH48" s="13"/>
    </row>
    <row r="49" spans="1:34" ht="32.25" customHeight="1" thickBot="1">
      <c r="A49" s="87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общая'!AF49/83.23*23.42</f>
        <v>0</v>
      </c>
      <c r="AG49" s="133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общая'!AF50/83.23*23.42</f>
        <v>0</v>
      </c>
      <c r="AG50" s="133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общая'!AF51/83.23*23.42</f>
        <v>0</v>
      </c>
      <c r="AG51" s="133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общая'!AF52/83.23*23.42</f>
        <v>0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198" t="s">
        <v>60</v>
      </c>
      <c r="R80" s="198"/>
      <c r="S80" s="198"/>
      <c r="T80" s="198"/>
      <c r="U80" s="198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1498.9939625135171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5" t="s">
        <v>22</v>
      </c>
      <c r="M81" s="225"/>
      <c r="N81" s="225"/>
      <c r="O81" s="225"/>
      <c r="P81" s="225"/>
      <c r="Q81" s="197" t="s">
        <v>23</v>
      </c>
      <c r="R81" s="197"/>
      <c r="S81" s="197"/>
      <c r="T81" s="197"/>
      <c r="U81" s="197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H48" sqref="H48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3.1406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71"/>
      <c r="C3" s="271"/>
      <c r="D3" s="271"/>
      <c r="E3" s="271"/>
      <c r="F3" s="84"/>
      <c r="G3" s="272" t="s">
        <v>63</v>
      </c>
      <c r="H3" s="272"/>
      <c r="I3" s="272"/>
      <c r="J3" s="272"/>
      <c r="K3" s="272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62" t="s">
        <v>0</v>
      </c>
      <c r="C11" s="262"/>
      <c r="D11" s="262"/>
      <c r="E11" s="262"/>
      <c r="F11" s="84"/>
      <c r="G11" s="273" t="s">
        <v>1</v>
      </c>
      <c r="H11" s="273"/>
      <c r="I11" s="273"/>
      <c r="J11" s="273"/>
      <c r="K11" s="273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10.11.22.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8" t="s">
        <v>47</v>
      </c>
      <c r="AG12" s="269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43" t="str">
        <f>'83,23 общая'!P13:W13</f>
        <v>10.11.22.</v>
      </c>
      <c r="Q13" s="243"/>
      <c r="R13" s="243"/>
      <c r="S13" s="243"/>
      <c r="T13" s="243"/>
      <c r="U13" s="243"/>
      <c r="V13" s="243"/>
      <c r="W13" s="243"/>
      <c r="X13" s="84"/>
      <c r="Y13" s="81"/>
      <c r="Z13" s="81"/>
      <c r="AA13" s="81"/>
      <c r="AB13" s="81"/>
      <c r="AC13" s="81"/>
      <c r="AD13" s="84"/>
      <c r="AE13" s="84"/>
      <c r="AF13" s="268">
        <v>504202</v>
      </c>
      <c r="AG13" s="269"/>
    </row>
    <row r="14" spans="1:33" ht="13.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158"/>
      <c r="O14" s="81"/>
      <c r="P14" s="175"/>
      <c r="Q14" s="176"/>
      <c r="R14" s="174"/>
      <c r="S14" s="270"/>
      <c r="T14" s="270"/>
      <c r="U14" s="270"/>
      <c r="V14" s="270"/>
      <c r="W14" s="270"/>
      <c r="X14" s="160"/>
      <c r="Y14" s="81"/>
      <c r="Z14" s="81"/>
      <c r="AA14" s="81"/>
      <c r="AB14" s="81"/>
      <c r="AC14" s="81"/>
      <c r="AD14" s="84"/>
      <c r="AE14" s="81"/>
      <c r="AF14" s="257"/>
      <c r="AG14" s="257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58"/>
      <c r="O15" s="81"/>
      <c r="P15" s="83"/>
      <c r="Q15" s="83"/>
      <c r="R15" s="83"/>
      <c r="S15" s="243" t="s">
        <v>29</v>
      </c>
      <c r="T15" s="243"/>
      <c r="U15" s="243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7"/>
      <c r="AG15" s="257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158"/>
      <c r="O16" s="81"/>
      <c r="P16" s="83"/>
      <c r="Q16" s="83"/>
      <c r="R16" s="83"/>
      <c r="S16" s="243" t="s">
        <v>30</v>
      </c>
      <c r="T16" s="243"/>
      <c r="U16" s="243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7"/>
      <c r="AG16" s="257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58"/>
      <c r="O17" s="81"/>
      <c r="P17" s="83"/>
      <c r="Q17" s="83"/>
      <c r="R17" s="83"/>
      <c r="S17" s="243" t="s">
        <v>31</v>
      </c>
      <c r="T17" s="243"/>
      <c r="U17" s="243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7"/>
      <c r="AG17" s="257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158"/>
      <c r="O18" s="81"/>
      <c r="P18" s="83"/>
      <c r="Q18" s="83"/>
      <c r="R18" s="83"/>
      <c r="S18" s="243" t="s">
        <v>32</v>
      </c>
      <c r="T18" s="243"/>
      <c r="U18" s="243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7"/>
      <c r="AG18" s="257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58"/>
      <c r="O19" s="81"/>
      <c r="P19" s="83"/>
      <c r="Q19" s="83"/>
      <c r="R19" s="83"/>
      <c r="S19" s="243" t="s">
        <v>33</v>
      </c>
      <c r="T19" s="243"/>
      <c r="U19" s="243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7"/>
      <c r="AG19" s="257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158"/>
      <c r="O20" s="81"/>
      <c r="P20" s="83"/>
      <c r="Q20" s="83"/>
      <c r="R20" s="83"/>
      <c r="S20" s="243" t="s">
        <v>34</v>
      </c>
      <c r="T20" s="243"/>
      <c r="U20" s="243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7"/>
      <c r="AG20" s="257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58"/>
      <c r="O21" s="81"/>
      <c r="P21" s="83"/>
      <c r="Q21" s="83"/>
      <c r="R21" s="83"/>
      <c r="S21" s="243" t="s">
        <v>35</v>
      </c>
      <c r="T21" s="243"/>
      <c r="U21" s="243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7"/>
      <c r="AG21" s="257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58"/>
      <c r="O22" s="81"/>
      <c r="P22" s="83"/>
      <c r="Q22" s="83"/>
      <c r="R22" s="83"/>
      <c r="S22" s="243" t="s">
        <v>36</v>
      </c>
      <c r="T22" s="243"/>
      <c r="U22" s="243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7"/>
      <c r="AG22" s="257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158"/>
      <c r="O23" s="81"/>
      <c r="P23" s="83"/>
      <c r="Q23" s="83"/>
      <c r="R23" s="83"/>
      <c r="S23" s="243" t="s">
        <v>37</v>
      </c>
      <c r="T23" s="243"/>
      <c r="U23" s="243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7"/>
      <c r="AG23" s="257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158"/>
      <c r="O24" s="81"/>
      <c r="P24" s="83"/>
      <c r="Q24" s="83"/>
      <c r="R24" s="83"/>
      <c r="S24" s="243" t="s">
        <v>38</v>
      </c>
      <c r="T24" s="243"/>
      <c r="U24" s="243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7"/>
      <c r="AG24" s="257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58"/>
      <c r="O25" s="81"/>
      <c r="P25" s="83"/>
      <c r="Q25" s="83"/>
      <c r="R25" s="83"/>
      <c r="S25" s="243" t="s">
        <v>39</v>
      </c>
      <c r="T25" s="243"/>
      <c r="U25" s="243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7"/>
      <c r="AG25" s="257"/>
    </row>
    <row r="26" spans="1:33" ht="21.7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158"/>
      <c r="O26" s="81"/>
      <c r="P26" s="83"/>
      <c r="Q26" s="83"/>
      <c r="R26" s="83"/>
      <c r="S26" s="243"/>
      <c r="T26" s="243"/>
      <c r="U26" s="243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7"/>
      <c r="AG26" s="257"/>
    </row>
    <row r="27" spans="1:33" ht="66.75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158"/>
      <c r="O27" s="158"/>
      <c r="P27" s="184" t="s">
        <v>18</v>
      </c>
      <c r="Q27" s="185"/>
      <c r="R27" s="13"/>
      <c r="S27" s="223" t="s">
        <v>55</v>
      </c>
      <c r="T27" s="223"/>
      <c r="U27" s="223"/>
      <c r="V27" s="223"/>
      <c r="W27" s="223"/>
      <c r="X27" s="223"/>
      <c r="Y27" s="223"/>
      <c r="Z27" s="223"/>
      <c r="AA27" s="223"/>
      <c r="AB27" s="223"/>
      <c r="AC27" s="81"/>
      <c r="AD27" s="84"/>
      <c r="AE27" s="81"/>
      <c r="AF27" s="257"/>
      <c r="AG27" s="257"/>
    </row>
    <row r="28" spans="1:33" ht="19.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60">
        <v>2066463</v>
      </c>
      <c r="AG28" s="260"/>
    </row>
    <row r="29" spans="1:33" ht="28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233"/>
      <c r="X29" s="233"/>
      <c r="Y29" s="233"/>
      <c r="Z29" s="233"/>
      <c r="AA29" s="233"/>
      <c r="AB29" s="233"/>
      <c r="AC29" s="81"/>
      <c r="AD29" s="84"/>
      <c r="AE29" s="84"/>
      <c r="AF29" s="262"/>
      <c r="AG29" s="263"/>
    </row>
    <row r="30" spans="1:33" ht="19.5" customHeight="1">
      <c r="A30" s="4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234" t="s">
        <v>60</v>
      </c>
      <c r="W30" s="235"/>
      <c r="X30" s="235"/>
      <c r="Y30" s="235"/>
      <c r="Z30" s="235"/>
      <c r="AA30" s="235"/>
      <c r="AB30" s="235"/>
      <c r="AC30" s="159"/>
      <c r="AD30" s="84"/>
      <c r="AE30" s="84"/>
      <c r="AF30" s="264"/>
      <c r="AG30" s="265"/>
    </row>
    <row r="31" spans="1:33" ht="24" customHeight="1">
      <c r="A31" s="40" t="s">
        <v>58</v>
      </c>
      <c r="B31" s="260"/>
      <c r="C31" s="260"/>
      <c r="D31" s="260">
        <v>14.95</v>
      </c>
      <c r="E31" s="260"/>
      <c r="F31" s="261">
        <f>'83,23 общая'!F31:G31</f>
        <v>65</v>
      </c>
      <c r="G31" s="261"/>
      <c r="H31" s="260"/>
      <c r="I31" s="260"/>
      <c r="J31" s="260"/>
      <c r="K31" s="260"/>
      <c r="L31" s="260"/>
      <c r="M31" s="260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45"/>
      <c r="I33" s="245"/>
      <c r="J33" s="246">
        <f>AE81/F31</f>
        <v>14.721119187792864</v>
      </c>
      <c r="K33" s="246"/>
      <c r="L33" s="247"/>
      <c r="M33" s="247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8" t="s">
        <v>4</v>
      </c>
      <c r="B34" s="249"/>
      <c r="C34" s="249"/>
      <c r="D34" s="252" t="s">
        <v>11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3" t="s">
        <v>21</v>
      </c>
      <c r="AG34" s="254"/>
    </row>
    <row r="35" spans="1:33" ht="21" customHeight="1">
      <c r="A35" s="250"/>
      <c r="B35" s="251"/>
      <c r="C35" s="251"/>
      <c r="D35" s="257" t="s">
        <v>44</v>
      </c>
      <c r="E35" s="257"/>
      <c r="F35" s="257"/>
      <c r="G35" s="257"/>
      <c r="H35" s="257"/>
      <c r="I35" s="257" t="s">
        <v>45</v>
      </c>
      <c r="J35" s="257"/>
      <c r="K35" s="257"/>
      <c r="L35" s="257"/>
      <c r="M35" s="257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55"/>
      <c r="AG35" s="256"/>
    </row>
    <row r="36" spans="1:33" s="2" customFormat="1" ht="21" customHeight="1">
      <c r="A36" s="258" t="s">
        <v>12</v>
      </c>
      <c r="B36" s="259"/>
      <c r="C36" s="259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5"/>
      <c r="AG36" s="256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66</v>
      </c>
      <c r="F37" s="43" t="s">
        <v>62</v>
      </c>
      <c r="G37" s="44" t="s">
        <v>67</v>
      </c>
      <c r="H37" s="44" t="s">
        <v>72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68</v>
      </c>
      <c r="H39" s="56" t="s">
        <v>73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голубцы</v>
      </c>
      <c r="B40" s="61"/>
      <c r="C40" s="62" t="s">
        <v>48</v>
      </c>
      <c r="D40" s="63">
        <v>2.1000000000000001E-2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300</v>
      </c>
      <c r="AE40" s="67">
        <f>AF40*AD40</f>
        <v>404.15114742280423</v>
      </c>
      <c r="AF40" s="167">
        <f>'83,23 общая'!AF40/83.23*14.95</f>
        <v>1.3471704914093474</v>
      </c>
      <c r="AG40" s="69">
        <f>AF40*L33</f>
        <v>0</v>
      </c>
    </row>
    <row r="41" spans="1:33" ht="30" customHeight="1" thickBot="1">
      <c r="A41" s="165" t="str">
        <f>'83,23 общая'!A41</f>
        <v>картофель</v>
      </c>
      <c r="B41" s="57"/>
      <c r="C41" s="62" t="s">
        <v>48</v>
      </c>
      <c r="D41" s="63"/>
      <c r="E41" s="64">
        <v>4.1000000000000002E-2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38</v>
      </c>
      <c r="AE41" s="67">
        <f t="shared" ref="AE41:AE72" si="0">AF41*AD41</f>
        <v>102.3849573471104</v>
      </c>
      <c r="AF41" s="167">
        <f>'83,23 общая'!AF41/83.23*14.95</f>
        <v>2.6943409828186948</v>
      </c>
      <c r="AG41" s="69">
        <f>AF41*L33</f>
        <v>0</v>
      </c>
    </row>
    <row r="42" spans="1:33" ht="29.25" customHeight="1" thickBot="1">
      <c r="A42" s="165" t="str">
        <f>'83,23 общая'!A42</f>
        <v>масло сливочное</v>
      </c>
      <c r="B42" s="57"/>
      <c r="C42" s="62" t="s">
        <v>48</v>
      </c>
      <c r="D42" s="63"/>
      <c r="E42" s="64">
        <v>2E-3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450</v>
      </c>
      <c r="AE42" s="67">
        <f t="shared" si="0"/>
        <v>52.539649164964551</v>
      </c>
      <c r="AF42" s="167">
        <f>'83,23 общая'!AF42/83.23*14.95</f>
        <v>0.11675477592214345</v>
      </c>
      <c r="AG42" s="69">
        <f>AF42*L33</f>
        <v>0</v>
      </c>
    </row>
    <row r="43" spans="1:33" ht="30" customHeight="1" thickBot="1">
      <c r="A43" s="165" t="str">
        <f>'83,23 общая'!A43</f>
        <v>соль</v>
      </c>
      <c r="B43" s="57"/>
      <c r="C43" s="62" t="s">
        <v>48</v>
      </c>
      <c r="D43" s="63"/>
      <c r="E43" s="64">
        <v>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25</v>
      </c>
      <c r="AE43" s="67">
        <f t="shared" si="0"/>
        <v>1.4594346990267932</v>
      </c>
      <c r="AF43" s="167">
        <f>'83,23 общая'!AF43/83.23*14.95</f>
        <v>5.8377387961071725E-2</v>
      </c>
      <c r="AG43" s="69">
        <f>AF43*L33</f>
        <v>0</v>
      </c>
    </row>
    <row r="44" spans="1:33" ht="32.25" customHeight="1" thickBot="1">
      <c r="A44" s="165" t="str">
        <f>'83,23 общая'!A44</f>
        <v>хлеб</v>
      </c>
      <c r="B44" s="57"/>
      <c r="C44" s="62" t="s">
        <v>48</v>
      </c>
      <c r="D44" s="63"/>
      <c r="E44" s="64"/>
      <c r="F44" s="64">
        <v>8.9999999999999993E-3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54</v>
      </c>
      <c r="AE44" s="67">
        <f t="shared" si="0"/>
        <v>31.523789498978726</v>
      </c>
      <c r="AF44" s="167">
        <f>'83,23 общая'!AF44/83.23*14.95</f>
        <v>0.58377387961071714</v>
      </c>
      <c r="AG44" s="69">
        <f>AF44*L33</f>
        <v>0</v>
      </c>
    </row>
    <row r="45" spans="1:33" ht="30" customHeight="1" thickBot="1">
      <c r="A45" s="165" t="str">
        <f>'83,23 общая'!A45</f>
        <v>изюм</v>
      </c>
      <c r="B45" s="57"/>
      <c r="C45" s="62" t="s">
        <v>48</v>
      </c>
      <c r="D45" s="63"/>
      <c r="E45" s="64"/>
      <c r="F45" s="64"/>
      <c r="G45" s="64">
        <v>4.0000000000000001E-3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350</v>
      </c>
      <c r="AE45" s="67">
        <f t="shared" si="0"/>
        <v>81.728343145500418</v>
      </c>
      <c r="AF45" s="167">
        <f>'83,23 общая'!AF45/83.23*14.95</f>
        <v>0.2335095518442869</v>
      </c>
      <c r="AG45" s="69">
        <f>AF45*L33</f>
        <v>0</v>
      </c>
    </row>
    <row r="46" spans="1:33" ht="29.25" customHeight="1" thickBot="1">
      <c r="A46" s="165" t="str">
        <f>'83,23 общая'!A46</f>
        <v>сахар</v>
      </c>
      <c r="B46" s="57"/>
      <c r="C46" s="62" t="s">
        <v>48</v>
      </c>
      <c r="D46" s="63"/>
      <c r="E46" s="64"/>
      <c r="F46" s="64"/>
      <c r="G46" s="64">
        <v>4.0000000000000001E-3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110</v>
      </c>
      <c r="AE46" s="67">
        <f t="shared" si="0"/>
        <v>31.613600865072684</v>
      </c>
      <c r="AF46" s="167">
        <f>'83,23 общая'!AF46/83.23*14.95</f>
        <v>0.28739637150066077</v>
      </c>
      <c r="AG46" s="69">
        <f>AF46*L33</f>
        <v>0</v>
      </c>
    </row>
    <row r="47" spans="1:33" ht="30.75" customHeight="1" thickBot="1">
      <c r="A47" s="165" t="str">
        <f>'83,23 общая'!A47</f>
        <v>сыр</v>
      </c>
      <c r="B47" s="57"/>
      <c r="C47" s="62" t="s">
        <v>48</v>
      </c>
      <c r="D47" s="63"/>
      <c r="E47" s="64"/>
      <c r="F47" s="64"/>
      <c r="G47" s="64"/>
      <c r="H47" s="64">
        <v>6.0000000000000001E-3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700</v>
      </c>
      <c r="AE47" s="67">
        <f t="shared" si="0"/>
        <v>251.4718250630782</v>
      </c>
      <c r="AF47" s="167">
        <f>'83,23 общая'!AF47/83.23*14.95</f>
        <v>0.359245464375826</v>
      </c>
      <c r="AG47" s="69">
        <f>AF47*L33</f>
        <v>0</v>
      </c>
    </row>
    <row r="48" spans="1:33" ht="33" customHeight="1" thickBot="1">
      <c r="A48" s="165">
        <f>'83,23 общая'!A48</f>
        <v>0</v>
      </c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0</v>
      </c>
      <c r="AE48" s="67">
        <f t="shared" si="0"/>
        <v>0</v>
      </c>
      <c r="AF48" s="167">
        <f>'83,23 общая'!AF48/83.23*14.95</f>
        <v>0</v>
      </c>
      <c r="AG48" s="69">
        <f>AF48*L33</f>
        <v>0</v>
      </c>
    </row>
    <row r="49" spans="1:33" ht="30.75" customHeight="1" thickBot="1">
      <c r="A49" s="165">
        <f>'83,23 общая'!A49</f>
        <v>0</v>
      </c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0</v>
      </c>
      <c r="AE49" s="67">
        <f t="shared" si="0"/>
        <v>0</v>
      </c>
      <c r="AF49" s="167">
        <f>'83,23 общая'!AF49/83.23*14.95</f>
        <v>0</v>
      </c>
      <c r="AG49" s="69">
        <f>AF49*L33</f>
        <v>0</v>
      </c>
    </row>
    <row r="50" spans="1:33" ht="24.75" customHeight="1" thickBot="1">
      <c r="A50" s="165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0</v>
      </c>
      <c r="AE50" s="67">
        <f t="shared" si="0"/>
        <v>0</v>
      </c>
      <c r="AF50" s="167">
        <f>'83,23 общая'!AF50/83.23*14.95</f>
        <v>0</v>
      </c>
      <c r="AG50" s="69">
        <f>AF50*L33</f>
        <v>0</v>
      </c>
    </row>
    <row r="51" spans="1:33" ht="27" customHeight="1" thickBot="1">
      <c r="A51" s="165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0</v>
      </c>
      <c r="AE51" s="67">
        <f t="shared" si="0"/>
        <v>0</v>
      </c>
      <c r="AF51" s="167">
        <f>'83,23 общая'!AF51/83.23*14.95</f>
        <v>0</v>
      </c>
      <c r="AG51" s="69">
        <f>AF51*L33</f>
        <v>0</v>
      </c>
    </row>
    <row r="52" spans="1:33" ht="27" customHeight="1" thickBot="1">
      <c r="A52" s="165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0</v>
      </c>
      <c r="AE52" s="67">
        <f t="shared" si="0"/>
        <v>0</v>
      </c>
      <c r="AF52" s="167">
        <f>'83,23 общая'!AF52/83.23*14.95</f>
        <v>0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37" t="s">
        <v>6</v>
      </c>
      <c r="B80" s="238"/>
      <c r="C80" s="239"/>
      <c r="D80" s="239"/>
      <c r="E80" s="79"/>
      <c r="F80" s="241" t="s">
        <v>61</v>
      </c>
      <c r="G80" s="241"/>
      <c r="H80" s="241"/>
      <c r="I80" s="200"/>
      <c r="J80" s="80"/>
      <c r="K80" s="81"/>
      <c r="L80" s="244" t="s">
        <v>5</v>
      </c>
      <c r="M80" s="244"/>
      <c r="N80" s="244"/>
      <c r="O80" s="244"/>
      <c r="P80" s="244"/>
      <c r="Q80" s="241" t="s">
        <v>60</v>
      </c>
      <c r="R80" s="241"/>
      <c r="S80" s="241"/>
      <c r="T80" s="24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956.87274720653613</v>
      </c>
      <c r="AF81" s="17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H48" sqref="H48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3.4257812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10.11.22.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10.11.22.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25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72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78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27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23.2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25.5" customHeight="1">
      <c r="A31" s="106" t="s">
        <v>57</v>
      </c>
      <c r="B31" s="216"/>
      <c r="C31" s="216"/>
      <c r="D31" s="216">
        <v>44.86</v>
      </c>
      <c r="E31" s="216"/>
      <c r="F31" s="217">
        <f>'83,23 общая'!F31:G31</f>
        <v>65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44.173204465845338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3" ht="24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3" s="2" customFormat="1" ht="18.7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66</v>
      </c>
      <c r="F37" s="43" t="s">
        <v>62</v>
      </c>
      <c r="G37" s="44" t="s">
        <v>67</v>
      </c>
      <c r="H37" s="44" t="s">
        <v>72</v>
      </c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68</v>
      </c>
      <c r="H39" s="56" t="s">
        <v>73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голубцы</v>
      </c>
      <c r="B40" s="125"/>
      <c r="C40" s="126" t="s">
        <v>48</v>
      </c>
      <c r="D40" s="127">
        <v>6.2E-2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300</v>
      </c>
      <c r="AE40" s="131">
        <f>AF40*AD40</f>
        <v>1212.7237774840801</v>
      </c>
      <c r="AF40" s="132">
        <f>'83,23 общая'!AF40/83.23*44.86</f>
        <v>4.0424125916136004</v>
      </c>
      <c r="AG40" s="133">
        <f>AF40*L33</f>
        <v>0</v>
      </c>
    </row>
    <row r="41" spans="1:33" ht="30" customHeight="1" thickBot="1">
      <c r="A41" s="149" t="str">
        <f>'83,23 общая'!A41</f>
        <v>картофель</v>
      </c>
      <c r="B41" s="111"/>
      <c r="C41" s="126" t="s">
        <v>48</v>
      </c>
      <c r="D41" s="127"/>
      <c r="E41" s="128">
        <v>0.124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38</v>
      </c>
      <c r="AE41" s="131">
        <f t="shared" ref="AE41:AE72" si="0">AF41*AD41</f>
        <v>307.22335696263366</v>
      </c>
      <c r="AF41" s="132">
        <f>'83,23 общая'!AF41/83.23*44.86</f>
        <v>8.0848251832272009</v>
      </c>
      <c r="AG41" s="133">
        <f>AF41*L33</f>
        <v>0</v>
      </c>
    </row>
    <row r="42" spans="1:33" ht="30" customHeight="1" thickBot="1">
      <c r="A42" s="149" t="str">
        <f>'83,23 общая'!A42</f>
        <v>масло сливочное</v>
      </c>
      <c r="B42" s="111"/>
      <c r="C42" s="126" t="s">
        <v>48</v>
      </c>
      <c r="D42" s="127"/>
      <c r="E42" s="128">
        <v>5.0000000000000001E-3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157.65409107293044</v>
      </c>
      <c r="AF42" s="132">
        <f>'83,23 общая'!AF42/83.23*44.86</f>
        <v>0.3503424246065121</v>
      </c>
      <c r="AG42" s="133">
        <f>AF42*L33</f>
        <v>0</v>
      </c>
    </row>
    <row r="43" spans="1:33" ht="30.75" customHeight="1" thickBot="1">
      <c r="A43" s="149" t="str">
        <f>'83,23 общая'!A43</f>
        <v>соль</v>
      </c>
      <c r="B43" s="111"/>
      <c r="C43" s="126" t="s">
        <v>48</v>
      </c>
      <c r="D43" s="127"/>
      <c r="E43" s="128">
        <v>3.0000000000000001E-3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4.3792803075814017</v>
      </c>
      <c r="AF43" s="132">
        <f>'83,23 общая'!AF43/83.23*44.86</f>
        <v>0.17517121230325605</v>
      </c>
      <c r="AG43" s="133">
        <f>AF43*L33</f>
        <v>0</v>
      </c>
    </row>
    <row r="44" spans="1:33" ht="30.75" customHeight="1" thickBot="1">
      <c r="A44" s="149" t="str">
        <f>'83,23 общая'!A44</f>
        <v>хлеб</v>
      </c>
      <c r="B44" s="111"/>
      <c r="C44" s="126" t="s">
        <v>48</v>
      </c>
      <c r="D44" s="127"/>
      <c r="E44" s="128"/>
      <c r="F44" s="128">
        <v>2.7E-2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94.592454643758245</v>
      </c>
      <c r="AF44" s="132">
        <f>'83,23 общая'!AF44/83.23*44.86</f>
        <v>1.7517121230325601</v>
      </c>
      <c r="AG44" s="133">
        <f>AF44*L33</f>
        <v>0</v>
      </c>
    </row>
    <row r="45" spans="1:33" ht="30.75" customHeight="1" thickBot="1">
      <c r="A45" s="149" t="str">
        <f>'83,23 общая'!A45</f>
        <v>изюм</v>
      </c>
      <c r="B45" s="111"/>
      <c r="C45" s="126" t="s">
        <v>48</v>
      </c>
      <c r="D45" s="127"/>
      <c r="E45" s="128"/>
      <c r="F45" s="128"/>
      <c r="G45" s="128">
        <v>1.0999999999999999E-2</v>
      </c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350</v>
      </c>
      <c r="AE45" s="131">
        <f t="shared" si="0"/>
        <v>245.23969722455848</v>
      </c>
      <c r="AF45" s="132">
        <f>'83,23 общая'!AF45/83.23*44.86</f>
        <v>0.70068484921302421</v>
      </c>
      <c r="AG45" s="133">
        <f>AF45*L33</f>
        <v>0</v>
      </c>
    </row>
    <row r="46" spans="1:33" ht="30.75" customHeight="1" thickBot="1">
      <c r="A46" s="149" t="str">
        <f>'83,23 общая'!A46</f>
        <v>сахар</v>
      </c>
      <c r="B46" s="111"/>
      <c r="C46" s="126" t="s">
        <v>48</v>
      </c>
      <c r="D46" s="127"/>
      <c r="E46" s="128"/>
      <c r="F46" s="128"/>
      <c r="G46" s="128">
        <v>1.2999999999999999E-2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110</v>
      </c>
      <c r="AE46" s="131">
        <f t="shared" si="0"/>
        <v>94.86194881653249</v>
      </c>
      <c r="AF46" s="132">
        <f>'83,23 общая'!AF46/83.23*44.86</f>
        <v>0.86238135287756812</v>
      </c>
      <c r="AG46" s="133">
        <f>AF46*L33</f>
        <v>0</v>
      </c>
    </row>
    <row r="47" spans="1:33" ht="30.75" customHeight="1" thickBot="1">
      <c r="A47" s="149" t="str">
        <f>'83,23 общая'!A47</f>
        <v>сыр</v>
      </c>
      <c r="B47" s="111"/>
      <c r="C47" s="126" t="s">
        <v>48</v>
      </c>
      <c r="D47" s="127"/>
      <c r="E47" s="128"/>
      <c r="F47" s="128"/>
      <c r="G47" s="128"/>
      <c r="H47" s="128">
        <v>1.7000000000000001E-2</v>
      </c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700</v>
      </c>
      <c r="AE47" s="131">
        <f t="shared" si="0"/>
        <v>754.58368376787212</v>
      </c>
      <c r="AF47" s="132">
        <f>'83,23 общая'!AF47/83.23*44.86</f>
        <v>1.0779766910969601</v>
      </c>
      <c r="AG47" s="133">
        <f>AF47*L33</f>
        <v>0</v>
      </c>
    </row>
    <row r="48" spans="1:33" ht="30" customHeight="1" thickBot="1">
      <c r="A48" s="149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общая'!AF48/83.23*44.86</f>
        <v>0</v>
      </c>
      <c r="AG48" s="133">
        <f>AF48*L33</f>
        <v>0</v>
      </c>
    </row>
    <row r="49" spans="1:33" ht="30.75" customHeight="1" thickBot="1">
      <c r="A49" s="149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общая'!AF49/83.23*44.86</f>
        <v>0</v>
      </c>
      <c r="AG49" s="133">
        <f>AF49*L33</f>
        <v>0</v>
      </c>
    </row>
    <row r="50" spans="1:33" ht="30" customHeight="1" thickBot="1">
      <c r="A50" s="149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общая'!AF50/83.23*44.86</f>
        <v>0</v>
      </c>
      <c r="AG50" s="133">
        <f>AF50*L33</f>
        <v>0</v>
      </c>
    </row>
    <row r="51" spans="1:33" ht="30" customHeight="1" thickBot="1">
      <c r="A51" s="149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общая'!AF51/83.23*44.86</f>
        <v>0</v>
      </c>
      <c r="AG51" s="133"/>
    </row>
    <row r="52" spans="1:33" ht="30" customHeight="1" thickBot="1">
      <c r="A52" s="149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общая'!AF52/83.23*44.86</f>
        <v>0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2871.2582902799468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0" t="s">
        <v>22</v>
      </c>
      <c r="M81" s="220"/>
      <c r="N81" s="220"/>
      <c r="O81" s="220"/>
      <c r="P81" s="220"/>
      <c r="Q81" s="197" t="s">
        <v>23</v>
      </c>
      <c r="R81" s="197"/>
      <c r="S81" s="197"/>
      <c r="T81" s="197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51" zoomScaleNormal="60" zoomScaleSheetLayoutView="51" workbookViewId="0">
      <selection activeCell="AD45" sqref="AD45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3"/>
      <c r="C3" s="233"/>
      <c r="D3" s="233"/>
      <c r="E3" s="233"/>
      <c r="F3" s="22"/>
      <c r="G3" s="282" t="s">
        <v>63</v>
      </c>
      <c r="H3" s="282"/>
      <c r="I3" s="282"/>
      <c r="J3" s="282"/>
      <c r="K3" s="282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83" t="s">
        <v>0</v>
      </c>
      <c r="C11" s="283"/>
      <c r="D11" s="283"/>
      <c r="E11" s="283"/>
      <c r="F11" s="22"/>
      <c r="G11" s="284" t="s">
        <v>1</v>
      </c>
      <c r="H11" s="284"/>
      <c r="I11" s="284"/>
      <c r="J11" s="284"/>
      <c r="K11" s="284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10.11.22.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8" t="s">
        <v>47</v>
      </c>
      <c r="AG12" s="279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9" t="s">
        <v>64</v>
      </c>
      <c r="Q13" s="299"/>
      <c r="R13" s="299"/>
      <c r="S13" s="299"/>
      <c r="T13" s="299"/>
      <c r="U13" s="299"/>
      <c r="V13" s="299"/>
      <c r="W13" s="299"/>
      <c r="X13" s="22"/>
      <c r="Y13" s="21"/>
      <c r="Z13" s="21"/>
      <c r="AA13" s="21"/>
      <c r="AB13" s="21"/>
      <c r="AC13" s="21"/>
      <c r="AD13" s="22"/>
      <c r="AE13" s="22"/>
      <c r="AF13" s="278">
        <v>504202</v>
      </c>
      <c r="AG13" s="279"/>
    </row>
    <row r="14" spans="1:33" ht="23.2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81"/>
      <c r="AG14" s="281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0"/>
      <c r="O15" s="21"/>
      <c r="P15" s="34"/>
      <c r="Q15" s="34"/>
      <c r="R15" s="34"/>
      <c r="S15" s="275" t="s">
        <v>29</v>
      </c>
      <c r="T15" s="275"/>
      <c r="U15" s="275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81"/>
      <c r="AG15" s="281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0"/>
      <c r="O16" s="21"/>
      <c r="P16" s="34"/>
      <c r="Q16" s="34"/>
      <c r="R16" s="34"/>
      <c r="S16" s="275" t="s">
        <v>30</v>
      </c>
      <c r="T16" s="275"/>
      <c r="U16" s="275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81"/>
      <c r="AG16" s="281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0"/>
      <c r="O17" s="21"/>
      <c r="P17" s="34"/>
      <c r="Q17" s="34"/>
      <c r="R17" s="34"/>
      <c r="S17" s="275" t="s">
        <v>31</v>
      </c>
      <c r="T17" s="275"/>
      <c r="U17" s="275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81"/>
      <c r="AG17" s="281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0"/>
      <c r="O18" s="21"/>
      <c r="P18" s="34"/>
      <c r="Q18" s="34"/>
      <c r="R18" s="34"/>
      <c r="S18" s="275" t="s">
        <v>32</v>
      </c>
      <c r="T18" s="275"/>
      <c r="U18" s="275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81"/>
      <c r="AG18" s="281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30"/>
      <c r="O19" s="21"/>
      <c r="P19" s="34"/>
      <c r="Q19" s="34"/>
      <c r="R19" s="34"/>
      <c r="S19" s="275" t="s">
        <v>33</v>
      </c>
      <c r="T19" s="275"/>
      <c r="U19" s="275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81"/>
      <c r="AG19" s="281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30"/>
      <c r="O20" s="21"/>
      <c r="P20" s="34"/>
      <c r="Q20" s="34"/>
      <c r="R20" s="34"/>
      <c r="S20" s="275" t="s">
        <v>34</v>
      </c>
      <c r="T20" s="275"/>
      <c r="U20" s="275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81"/>
      <c r="AG20" s="281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0"/>
      <c r="O21" s="21"/>
      <c r="P21" s="34"/>
      <c r="Q21" s="34"/>
      <c r="R21" s="34"/>
      <c r="S21" s="275" t="s">
        <v>35</v>
      </c>
      <c r="T21" s="275"/>
      <c r="U21" s="275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81"/>
      <c r="AG21" s="281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0"/>
      <c r="O22" s="21"/>
      <c r="P22" s="34"/>
      <c r="Q22" s="34"/>
      <c r="R22" s="34"/>
      <c r="S22" s="275" t="s">
        <v>36</v>
      </c>
      <c r="T22" s="275"/>
      <c r="U22" s="275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81"/>
      <c r="AG22" s="281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0"/>
      <c r="O23" s="21"/>
      <c r="P23" s="34"/>
      <c r="Q23" s="34"/>
      <c r="R23" s="34"/>
      <c r="S23" s="275" t="s">
        <v>37</v>
      </c>
      <c r="T23" s="275"/>
      <c r="U23" s="275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81"/>
      <c r="AG23" s="281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30"/>
      <c r="O24" s="21"/>
      <c r="P24" s="34"/>
      <c r="Q24" s="34"/>
      <c r="R24" s="34"/>
      <c r="S24" s="275" t="s">
        <v>38</v>
      </c>
      <c r="T24" s="275"/>
      <c r="U24" s="275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81"/>
      <c r="AG24" s="281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0"/>
      <c r="O25" s="21"/>
      <c r="P25" s="34"/>
      <c r="Q25" s="34"/>
      <c r="R25" s="34"/>
      <c r="S25" s="275" t="s">
        <v>39</v>
      </c>
      <c r="T25" s="275"/>
      <c r="U25" s="275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81"/>
      <c r="AG25" s="281"/>
    </row>
    <row r="26" spans="1:33" ht="12.6" hidden="1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0"/>
      <c r="O26" s="21"/>
      <c r="P26" s="34"/>
      <c r="Q26" s="34"/>
      <c r="R26" s="34"/>
      <c r="S26" s="275" t="s">
        <v>40</v>
      </c>
      <c r="T26" s="275"/>
      <c r="U26" s="275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81"/>
      <c r="AG26" s="281"/>
    </row>
    <row r="27" spans="1:33" ht="24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81"/>
      <c r="AG27" s="281"/>
    </row>
    <row r="28" spans="1:33" ht="62.2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30"/>
      <c r="O28" s="30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1"/>
      <c r="AD28" s="22"/>
      <c r="AE28" s="22"/>
      <c r="AF28" s="285">
        <v>2066463</v>
      </c>
      <c r="AG28" s="285"/>
    </row>
    <row r="29" spans="1:33" ht="16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6"/>
      <c r="AG29" s="287"/>
    </row>
    <row r="30" spans="1:33" ht="27" customHeight="1">
      <c r="A30" s="2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21"/>
      <c r="AD30" s="22"/>
      <c r="AE30" s="22"/>
      <c r="AF30" s="288"/>
      <c r="AG30" s="289"/>
    </row>
    <row r="31" spans="1:33" ht="30.75" customHeight="1">
      <c r="A31" s="106" t="s">
        <v>56</v>
      </c>
      <c r="B31" s="216"/>
      <c r="C31" s="216"/>
      <c r="D31" s="216">
        <v>83.23</v>
      </c>
      <c r="E31" s="216"/>
      <c r="F31" s="216">
        <v>65</v>
      </c>
      <c r="G31" s="216"/>
      <c r="H31" s="216"/>
      <c r="I31" s="216"/>
      <c r="J31" s="216"/>
      <c r="K31" s="216"/>
      <c r="L31" s="216"/>
      <c r="M31" s="216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21"/>
      <c r="AD31" s="33"/>
      <c r="AE31" s="33"/>
      <c r="AF31" s="11"/>
      <c r="AG31" s="11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81.955769230769235</v>
      </c>
      <c r="K33" s="202"/>
      <c r="L33" s="203"/>
      <c r="M33" s="203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3" t="s">
        <v>4</v>
      </c>
      <c r="B34" s="294"/>
      <c r="C34" s="294"/>
      <c r="D34" s="297" t="s">
        <v>11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53" t="s">
        <v>21</v>
      </c>
      <c r="AG34" s="254"/>
    </row>
    <row r="35" spans="1:33" ht="21.75" customHeight="1">
      <c r="A35" s="295"/>
      <c r="B35" s="296"/>
      <c r="C35" s="296"/>
      <c r="D35" s="292" t="s">
        <v>44</v>
      </c>
      <c r="E35" s="292"/>
      <c r="F35" s="292"/>
      <c r="G35" s="292"/>
      <c r="H35" s="292"/>
      <c r="I35" s="292" t="s">
        <v>45</v>
      </c>
      <c r="J35" s="292"/>
      <c r="K35" s="292"/>
      <c r="L35" s="292"/>
      <c r="M35" s="29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5"/>
      <c r="AG35" s="256"/>
    </row>
    <row r="36" spans="1:33" s="2" customFormat="1" ht="27" customHeight="1">
      <c r="A36" s="290" t="s">
        <v>12</v>
      </c>
      <c r="B36" s="291"/>
      <c r="C36" s="291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5"/>
      <c r="AG36" s="256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66</v>
      </c>
      <c r="F37" s="43" t="s">
        <v>62</v>
      </c>
      <c r="G37" s="44" t="s">
        <v>67</v>
      </c>
      <c r="H37" s="44" t="s">
        <v>72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68</v>
      </c>
      <c r="H39" s="56" t="s">
        <v>73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65</v>
      </c>
      <c r="B40" s="61"/>
      <c r="C40" s="62" t="s">
        <v>48</v>
      </c>
      <c r="D40" s="63">
        <v>0.115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300</v>
      </c>
      <c r="AE40" s="67">
        <f>AF40*AD40</f>
        <v>2250</v>
      </c>
      <c r="AF40" s="68">
        <v>7.5</v>
      </c>
      <c r="AG40" s="69">
        <f>AF40*L33</f>
        <v>0</v>
      </c>
    </row>
    <row r="41" spans="1:33" ht="30.75" customHeight="1">
      <c r="A41" s="38" t="s">
        <v>69</v>
      </c>
      <c r="B41" s="57"/>
      <c r="C41" s="62" t="s">
        <v>48</v>
      </c>
      <c r="D41" s="63"/>
      <c r="E41" s="64">
        <v>0.23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38</v>
      </c>
      <c r="AE41" s="67">
        <f t="shared" ref="AE41:AE72" si="0">AF41*AD41</f>
        <v>570</v>
      </c>
      <c r="AF41" s="68">
        <v>15</v>
      </c>
      <c r="AG41" s="69">
        <f>AF41*L33</f>
        <v>0</v>
      </c>
    </row>
    <row r="42" spans="1:33" ht="27" customHeight="1">
      <c r="A42" s="38" t="s">
        <v>70</v>
      </c>
      <c r="B42" s="57"/>
      <c r="C42" s="62" t="s">
        <v>48</v>
      </c>
      <c r="D42" s="63"/>
      <c r="E42" s="64">
        <v>0.01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450</v>
      </c>
      <c r="AE42" s="67">
        <f t="shared" si="0"/>
        <v>292.5</v>
      </c>
      <c r="AF42" s="68">
        <v>0.65</v>
      </c>
      <c r="AG42" s="69">
        <f>AF42*L33</f>
        <v>0</v>
      </c>
    </row>
    <row r="43" spans="1:33" ht="29.25" customHeight="1">
      <c r="A43" s="38" t="s">
        <v>54</v>
      </c>
      <c r="B43" s="57"/>
      <c r="C43" s="62" t="s">
        <v>48</v>
      </c>
      <c r="D43" s="63"/>
      <c r="E43" s="64">
        <v>5.0000000000000001E-3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25</v>
      </c>
      <c r="AE43" s="67">
        <f t="shared" si="0"/>
        <v>8.125</v>
      </c>
      <c r="AF43" s="68">
        <v>0.32500000000000001</v>
      </c>
      <c r="AG43" s="69">
        <f>AF43*L33</f>
        <v>0</v>
      </c>
    </row>
    <row r="44" spans="1:33" ht="30" customHeight="1">
      <c r="A44" s="38" t="s">
        <v>62</v>
      </c>
      <c r="B44" s="57"/>
      <c r="C44" s="62" t="s">
        <v>48</v>
      </c>
      <c r="D44" s="63"/>
      <c r="E44" s="64"/>
      <c r="F44" s="64">
        <v>0.05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54</v>
      </c>
      <c r="AE44" s="67">
        <f t="shared" si="0"/>
        <v>175.5</v>
      </c>
      <c r="AF44" s="68">
        <v>3.25</v>
      </c>
      <c r="AG44" s="69">
        <f>AF44*L33</f>
        <v>0</v>
      </c>
    </row>
    <row r="45" spans="1:33" ht="30" customHeight="1">
      <c r="A45" s="38" t="s">
        <v>71</v>
      </c>
      <c r="B45" s="57"/>
      <c r="C45" s="62" t="s">
        <v>48</v>
      </c>
      <c r="D45" s="63"/>
      <c r="E45" s="64"/>
      <c r="F45" s="64"/>
      <c r="G45" s="64">
        <v>0.02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350</v>
      </c>
      <c r="AE45" s="67">
        <f t="shared" si="0"/>
        <v>455</v>
      </c>
      <c r="AF45" s="68">
        <v>1.3</v>
      </c>
      <c r="AG45" s="69">
        <f>AF45*L33</f>
        <v>0</v>
      </c>
    </row>
    <row r="46" spans="1:33" ht="29.25" customHeight="1">
      <c r="A46" s="38" t="s">
        <v>53</v>
      </c>
      <c r="B46" s="57"/>
      <c r="C46" s="62" t="s">
        <v>48</v>
      </c>
      <c r="D46" s="63"/>
      <c r="E46" s="64"/>
      <c r="F46" s="64"/>
      <c r="G46" s="64">
        <v>2.5000000000000001E-2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110</v>
      </c>
      <c r="AE46" s="67">
        <f t="shared" si="0"/>
        <v>176</v>
      </c>
      <c r="AF46" s="68">
        <v>1.6</v>
      </c>
      <c r="AG46" s="69">
        <f>AF46*L33</f>
        <v>0</v>
      </c>
    </row>
    <row r="47" spans="1:33" ht="30" customHeight="1">
      <c r="A47" s="38" t="s">
        <v>72</v>
      </c>
      <c r="B47" s="57"/>
      <c r="C47" s="62" t="s">
        <v>48</v>
      </c>
      <c r="D47" s="63"/>
      <c r="E47" s="64"/>
      <c r="F47" s="64"/>
      <c r="G47" s="64"/>
      <c r="H47" s="64">
        <v>0.03</v>
      </c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700</v>
      </c>
      <c r="AE47" s="67">
        <f t="shared" si="0"/>
        <v>1400</v>
      </c>
      <c r="AF47" s="68">
        <v>2</v>
      </c>
      <c r="AG47" s="69">
        <f>AF47*L33</f>
        <v>0</v>
      </c>
    </row>
    <row r="48" spans="1:33" ht="30" customHeight="1">
      <c r="A48" s="38"/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/>
      <c r="AE48" s="67">
        <f t="shared" si="0"/>
        <v>0</v>
      </c>
      <c r="AF48" s="68"/>
      <c r="AG48" s="69">
        <f>AF48*L33</f>
        <v>0</v>
      </c>
    </row>
    <row r="49" spans="1:33" ht="30" customHeight="1">
      <c r="A49" s="38"/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67">
        <f t="shared" si="0"/>
        <v>0</v>
      </c>
      <c r="AF49" s="68"/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2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7" t="s">
        <v>6</v>
      </c>
      <c r="B80" s="238"/>
      <c r="C80" s="239"/>
      <c r="D80" s="239"/>
      <c r="E80" s="79"/>
      <c r="F80" s="276" t="s">
        <v>61</v>
      </c>
      <c r="G80" s="276"/>
      <c r="H80" s="276"/>
      <c r="I80" s="277"/>
      <c r="J80" s="80"/>
      <c r="K80" s="81"/>
      <c r="L80" s="244" t="s">
        <v>5</v>
      </c>
      <c r="M80" s="244"/>
      <c r="N80" s="244"/>
      <c r="O80" s="244"/>
      <c r="P80" s="244"/>
      <c r="Q80" s="298" t="s">
        <v>60</v>
      </c>
      <c r="R80" s="298"/>
      <c r="S80" s="298"/>
      <c r="T80" s="298"/>
      <c r="U80" s="298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5327.125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24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